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e obrien\Documents\mandi\GW\final drafts\"/>
    </mc:Choice>
  </mc:AlternateContent>
  <xr:revisionPtr revIDLastSave="0" documentId="13_ncr:1_{E6E8751D-EEBB-46DF-A124-0C2F48D6BB7F}" xr6:coauthVersionLast="46" xr6:coauthVersionMax="46" xr10:uidLastSave="{00000000-0000-0000-0000-000000000000}"/>
  <bookViews>
    <workbookView xWindow="-108" yWindow="-108" windowWidth="23256" windowHeight="12576" xr2:uid="{F8D51AF8-14D9-4A12-8502-7045644D379F}"/>
  </bookViews>
  <sheets>
    <sheet name="Dashboard" sheetId="3" r:id="rId1"/>
    <sheet name="COLLECTION" sheetId="2" r:id="rId2"/>
    <sheet name="PROCESSING_HOSTING" sheetId="9" r:id="rId3"/>
    <sheet name="REVIEW_PRODUCTION" sheetId="10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1" i="10" l="1"/>
  <c r="B80" i="2"/>
  <c r="B24" i="2" l="1"/>
  <c r="B26" i="2" s="1"/>
  <c r="B12" i="9" s="1"/>
  <c r="B16" i="2"/>
  <c r="H3" i="3"/>
  <c r="B96" i="2"/>
  <c r="B48" i="2"/>
  <c r="B113" i="2"/>
  <c r="B79" i="2"/>
  <c r="B65" i="2"/>
  <c r="B130" i="2"/>
  <c r="B124" i="2"/>
  <c r="B63" i="10"/>
  <c r="B64" i="10" s="1"/>
  <c r="B60" i="9"/>
  <c r="B57" i="9"/>
  <c r="B73" i="2"/>
  <c r="B76" i="2"/>
  <c r="B87" i="2"/>
  <c r="B90" i="2"/>
  <c r="B93" i="2"/>
  <c r="B39" i="2"/>
  <c r="B42" i="2"/>
  <c r="B45" i="2"/>
  <c r="B121" i="2"/>
  <c r="B110" i="2"/>
  <c r="B107" i="2"/>
  <c r="B104" i="2"/>
  <c r="B62" i="2"/>
  <c r="B59" i="2"/>
  <c r="B56" i="2"/>
  <c r="B13" i="2"/>
  <c r="B10" i="2"/>
  <c r="B7" i="2"/>
  <c r="B31" i="2"/>
  <c r="B23" i="9"/>
  <c r="B24" i="9" s="1"/>
  <c r="B11" i="9"/>
  <c r="B8" i="9"/>
  <c r="B53" i="10"/>
  <c r="B35" i="10"/>
  <c r="B45" i="9"/>
  <c r="B50" i="10"/>
  <c r="B127" i="2"/>
  <c r="B131" i="2" l="1"/>
  <c r="B97" i="2"/>
  <c r="B9" i="3" s="1"/>
  <c r="B13" i="9"/>
  <c r="B28" i="2"/>
  <c r="B32" i="2" s="1"/>
  <c r="B5" i="3" s="1"/>
  <c r="B114" i="2"/>
  <c r="B10" i="3" s="1"/>
  <c r="B11" i="3"/>
  <c r="B8" i="3"/>
  <c r="B66" i="2"/>
  <c r="B7" i="3" s="1"/>
  <c r="B49" i="2"/>
  <c r="B6" i="3" s="1"/>
  <c r="B17" i="2"/>
  <c r="B4" i="3" s="1"/>
  <c r="B18" i="9" l="1"/>
  <c r="B20" i="9" s="1"/>
  <c r="H4" i="3"/>
  <c r="B132" i="2"/>
  <c r="B3" i="3" s="1"/>
  <c r="B28" i="9" l="1"/>
  <c r="B30" i="9" s="1"/>
  <c r="H5" i="3"/>
  <c r="B34" i="9" l="1"/>
  <c r="B36" i="9" s="1"/>
  <c r="B32" i="9"/>
  <c r="B38" i="9" l="1"/>
  <c r="B40" i="9"/>
  <c r="B52" i="9" l="1"/>
  <c r="B54" i="9" s="1"/>
  <c r="B61" i="9" s="1"/>
  <c r="B5" i="10"/>
  <c r="B6" i="10" s="1"/>
  <c r="B42" i="9"/>
  <c r="B46" i="9" s="1"/>
  <c r="B8" i="10" l="1"/>
  <c r="H6" i="3"/>
  <c r="B63" i="9"/>
  <c r="C3" i="3" s="1"/>
  <c r="B13" i="10" l="1"/>
  <c r="B11" i="10"/>
  <c r="B18" i="10" l="1"/>
  <c r="B20" i="10" s="1"/>
  <c r="B16" i="10"/>
  <c r="B25" i="10" l="1"/>
  <c r="B28" i="10" s="1"/>
  <c r="B32" i="10" s="1"/>
  <c r="B23" i="10"/>
  <c r="B44" i="10"/>
  <c r="B45" i="10" s="1"/>
  <c r="B47" i="10" s="1"/>
  <c r="B54" i="10" s="1"/>
  <c r="B36" i="10" l="1"/>
  <c r="B38" i="10" s="1"/>
  <c r="B39" i="10" s="1"/>
  <c r="B55" i="10" s="1"/>
  <c r="D3" i="3" l="1"/>
  <c r="E3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tc={DCDE1969-38D5-4025-BD43-5C98235FD681}</author>
  </authors>
  <commentList>
    <comment ref="B16" authorId="0" shapeId="0" xr:uid="{DCDE1969-38D5-4025-BD43-5C98235FD681}">
      <text>
        <t>[Threaded comment]
Your version of Excel allows you to read this threaded comment; however, any edits to it will get removed if the file is opened in a newer version of Excel. Learn more: https://go.microsoft.com/fwlink/?linkid=870924
Comment:
    Assumes ALL responsive documents reviewed in 2nd Pass.</t>
      </text>
    </comment>
  </commentList>
</comments>
</file>

<file path=xl/sharedStrings.xml><?xml version="1.0" encoding="utf-8"?>
<sst xmlns="http://schemas.openxmlformats.org/spreadsheetml/2006/main" count="443" uniqueCount="194">
  <si>
    <t>COLLECTION</t>
  </si>
  <si>
    <t xml:space="preserve"># custodians </t>
  </si>
  <si>
    <t xml:space="preserve">Low </t>
  </si>
  <si>
    <t>Medium</t>
  </si>
  <si>
    <t>High</t>
  </si>
  <si>
    <t>Project Assumptions</t>
  </si>
  <si>
    <t>Collection: estimated hours</t>
  </si>
  <si>
    <t>Forensics: estimated hours</t>
  </si>
  <si>
    <t>Collection: hourly rate</t>
  </si>
  <si>
    <t>Forensics: hourly rate</t>
  </si>
  <si>
    <t>Pre-processing culling: estimated hours</t>
  </si>
  <si>
    <t xml:space="preserve">Pre-processing culling: hourly rate </t>
  </si>
  <si>
    <t>Collection: per custodian fee</t>
  </si>
  <si>
    <t>Collection: per device/repository fee</t>
  </si>
  <si>
    <t>ESI PROCESSING</t>
  </si>
  <si>
    <t>Total Processed GB output for review post filters</t>
  </si>
  <si>
    <t>Processing (OUT) Rate per GB</t>
  </si>
  <si>
    <t>Project Management/IT hours</t>
  </si>
  <si>
    <t>Project Management cost per hour</t>
  </si>
  <si>
    <t>Number of data sources (non-custodial, servers.)</t>
  </si>
  <si>
    <t>Average GB per noncustodial source</t>
  </si>
  <si>
    <t>Estimated GB after expansion</t>
  </si>
  <si>
    <t>Culling: Standard (e.g.deNist/dedupe) (%)</t>
  </si>
  <si>
    <t>Filtering: (e.g.Keyword, file type, date culling %</t>
  </si>
  <si>
    <t>Estimated GB post culling/filtering</t>
  </si>
  <si>
    <t>Estimated GB after Culling</t>
  </si>
  <si>
    <t>Analytics/threading, near dupe per GB</t>
  </si>
  <si>
    <t>Analytics/threading, near dupe fee</t>
  </si>
  <si>
    <t>Analytics/threading, near dupe reduction</t>
  </si>
  <si>
    <t>Processing fee</t>
  </si>
  <si>
    <t>Project Management fee</t>
  </si>
  <si>
    <t>Data Expansion Rate (unzip; Pst) %</t>
  </si>
  <si>
    <t>Ingestion fee/per GB</t>
  </si>
  <si>
    <t>Ingestion total fee</t>
  </si>
  <si>
    <t>SUBTOTAL PROCESSING COST</t>
  </si>
  <si>
    <t>File Shares</t>
  </si>
  <si>
    <t>Collaboration/Messaging</t>
  </si>
  <si>
    <t>Paper</t>
  </si>
  <si>
    <t>Social Media</t>
  </si>
  <si>
    <t>Structured Systems</t>
  </si>
  <si>
    <t>TOTAL COSTS</t>
  </si>
  <si>
    <t xml:space="preserve">PROJECT COSTS </t>
  </si>
  <si>
    <t>Collection</t>
  </si>
  <si>
    <t>Pre-processing culling: reduction rate</t>
  </si>
  <si>
    <t xml:space="preserve"># Boxes </t>
  </si>
  <si>
    <t>Pages per box</t>
  </si>
  <si>
    <t>Vendor Prep fee</t>
  </si>
  <si>
    <t>REVIEW</t>
  </si>
  <si>
    <t>GB : document ratio</t>
  </si>
  <si>
    <t>Project Management # hours</t>
  </si>
  <si>
    <t xml:space="preserve">Supervisor/Mgr % of review </t>
  </si>
  <si>
    <t>TOTAL REVIEW COST</t>
  </si>
  <si>
    <t>ANALYTIC WORKFLOW OPTIONS</t>
  </si>
  <si>
    <t>TOTAL ANALYTICS COSTS</t>
  </si>
  <si>
    <t>Estimated document count for review</t>
  </si>
  <si>
    <t>Reduced document count</t>
  </si>
  <si>
    <t>Estimated Privilege documents</t>
  </si>
  <si>
    <t>Estimated Redaction Rate</t>
  </si>
  <si>
    <t>Estimated Privilege % from 2nd pass</t>
  </si>
  <si>
    <t>Estimated Redaction documents</t>
  </si>
  <si>
    <t>1st Pass document output</t>
  </si>
  <si>
    <t>Subtotal 1st Pass review fee</t>
  </si>
  <si>
    <t>2nd Pass Attorney Review Rate (docs/hour)</t>
  </si>
  <si>
    <t xml:space="preserve">Subtotal 2nd Pass review fee </t>
  </si>
  <si>
    <t>1st Pass Attorney review rate(docs/hour)</t>
  </si>
  <si>
    <t>2nd Pass document output (for Production)</t>
  </si>
  <si>
    <t>Privilege Attorney Review Rate (docs/hour)</t>
  </si>
  <si>
    <t>Privilege Attorney review rate/hour</t>
  </si>
  <si>
    <t xml:space="preserve">Subtotal Privilege review fee </t>
  </si>
  <si>
    <t>SUBTOTAL REVIEW COSTS</t>
  </si>
  <si>
    <t>PRODUCTION</t>
  </si>
  <si>
    <t>Documents to be produced</t>
  </si>
  <si>
    <t>GB to be produced</t>
  </si>
  <si>
    <t>Production cost per GB</t>
  </si>
  <si>
    <t>TOTAL PRODUCTION COST</t>
  </si>
  <si>
    <t>HOSTING</t>
  </si>
  <si>
    <t>GB to be hosted</t>
  </si>
  <si>
    <t>Estimated # of users</t>
  </si>
  <si>
    <t>User fees (licenses per month)</t>
  </si>
  <si>
    <t>Tech Support / hourly</t>
  </si>
  <si>
    <t xml:space="preserve">Estimated production hours </t>
  </si>
  <si>
    <t>Estimated production rate per hour</t>
  </si>
  <si>
    <t>Tech Support estimated hours /per month</t>
  </si>
  <si>
    <t>Subtotal user fees</t>
  </si>
  <si>
    <t xml:space="preserve">Subtotal Tech Support </t>
  </si>
  <si>
    <t>Hosting cost per GB/month</t>
  </si>
  <si>
    <t xml:space="preserve">Subtotal Project Management </t>
  </si>
  <si>
    <t>Subtotal Redaction fee</t>
  </si>
  <si>
    <t>Subtotal Production per/GB fee</t>
  </si>
  <si>
    <t># Noncustodial data sources</t>
  </si>
  <si>
    <t xml:space="preserve">ESTIMATED TOTAL GB </t>
  </si>
  <si>
    <t># of custodians</t>
  </si>
  <si>
    <t>Subtotal noncustodial data sources</t>
  </si>
  <si>
    <t>SUBTOTAL HOSTING COST</t>
  </si>
  <si>
    <t>Processing/ Scanning/Hosting</t>
  </si>
  <si>
    <t>Review/ Production</t>
  </si>
  <si>
    <t>Hosted email</t>
  </si>
  <si>
    <t>Mobile Devices</t>
  </si>
  <si>
    <t>All Data Sources</t>
  </si>
  <si>
    <t>Computers/laptops</t>
  </si>
  <si>
    <t>TOTAL PROCESSING COSTS</t>
  </si>
  <si>
    <t>TOTAL COLLECTION COSTS</t>
  </si>
  <si>
    <t>Insert assumption
in grey cell in Column B</t>
  </si>
  <si>
    <t>Insert project values in yellow cells</t>
  </si>
  <si>
    <t>PRE-PROCESSING, PROCESSING, HOSTING, SCANNING</t>
  </si>
  <si>
    <t>Subtotal Pre-processing fee</t>
  </si>
  <si>
    <t>Subtotal per custodian collection fee</t>
  </si>
  <si>
    <t>Subtotal per device collection fee</t>
  </si>
  <si>
    <t>Subtotal hourly collection fee</t>
  </si>
  <si>
    <t>Subtotal forensic collection fee</t>
  </si>
  <si>
    <t>Subtotal GB / custodians</t>
  </si>
  <si>
    <t>PRE-PROCESSING CULLING</t>
  </si>
  <si>
    <t>TOTAL Estimated for Pre-processing</t>
  </si>
  <si>
    <t>GB ESTIMATION</t>
  </si>
  <si>
    <t>TOTAL ESTIMATED GB FOR PRE-PROCESSING</t>
  </si>
  <si>
    <t>TOTAL ESTIMATED GB POST COLLECTION</t>
  </si>
  <si>
    <t>Estimated GB post culling/filtering (for processing)</t>
  </si>
  <si>
    <t>Production involves the physical production of responsive documents to opposing parties.</t>
  </si>
  <si>
    <t>REVIEW, ANALYTICS, PRODUCTION</t>
  </si>
  <si>
    <t>PAPER</t>
  </si>
  <si>
    <t>SUBTOTAL PAPER COST</t>
  </si>
  <si>
    <t xml:space="preserve">Paper fees include collecting the physical documents and OCR/scanning costs. </t>
  </si>
  <si>
    <t>SUBTOTAL HOSTED EMAIL</t>
  </si>
  <si>
    <t>SUBTOTAL FILE SHARES</t>
  </si>
  <si>
    <t>SUBTOTAL COLLABORATION/MESSAGING</t>
  </si>
  <si>
    <t>SUBTOTAL STRUCTURED SYSTEM</t>
  </si>
  <si>
    <t>SUBTOTAL SOCIAL MEDIA</t>
  </si>
  <si>
    <t>SUBTOTAL COMPUTER/LAPTOP</t>
  </si>
  <si>
    <t>HOSTED EMAIL</t>
  </si>
  <si>
    <t>COMPUTERS/LAPTOP</t>
  </si>
  <si>
    <t>MOBILE DEVICE</t>
  </si>
  <si>
    <t>Vendor prep estimated hours</t>
  </si>
  <si>
    <t>Subtotal Vendor fee</t>
  </si>
  <si>
    <t>Estimated Scanning fee</t>
  </si>
  <si>
    <t xml:space="preserve"> SOCIAL MEDIA</t>
  </si>
  <si>
    <t xml:space="preserve"> COLLABORATION/MESSAGING</t>
  </si>
  <si>
    <t xml:space="preserve"> STRUCTURED SYSTEMS</t>
  </si>
  <si>
    <t>SUBTOTAL FILE SHARE</t>
  </si>
  <si>
    <t>FILE SHARE</t>
  </si>
  <si>
    <t>Subtotal hosting GB fee</t>
  </si>
  <si>
    <t xml:space="preserve">1st Pass % Responsive rate </t>
  </si>
  <si>
    <t>2nd Pass (% reduction from 1st pass)</t>
  </si>
  <si>
    <t>SUBTOTAL Supervisor/Manager fee</t>
  </si>
  <si>
    <t>Attorney Hourly rate</t>
  </si>
  <si>
    <t>Subtotal Attorney cost for TAR</t>
  </si>
  <si>
    <t>Vendor set-up cost</t>
  </si>
  <si>
    <t>Review may include 1st Pass, 2nd Pass, Privilege review and analytics.</t>
  </si>
  <si>
    <t>Analytic reduction TAR/CAL</t>
  </si>
  <si>
    <t>Estimated Attorney Training hours</t>
  </si>
  <si>
    <t xml:space="preserve">Estimated RAW GB (before collection) </t>
  </si>
  <si>
    <t>Hosting time frame (in months)</t>
  </si>
  <si>
    <t xml:space="preserve">TOTAL REVIEW, ANALYTICS &amp; PRODUCTION COSTS </t>
  </si>
  <si>
    <t>2nd Pass Attorney review rate/hour (outside counsel)</t>
  </si>
  <si>
    <t>1st Pass Attorney review rate/hour (Managed review)</t>
  </si>
  <si>
    <t>Collection costs are typically based on a single collection method, either by custodian, by device or hourly. In the calculations belows, you need to add values for only the method being utilized for your project.</t>
  </si>
  <si>
    <t>Processed GB</t>
  </si>
  <si>
    <t>Raw GB</t>
  </si>
  <si>
    <t># Documents for Review</t>
  </si>
  <si>
    <t>Value</t>
  </si>
  <si>
    <t>Assumption</t>
  </si>
  <si>
    <t>PROJECT ASSUMPTIONS</t>
  </si>
  <si>
    <t>Estimated pages to scan</t>
  </si>
  <si>
    <t>OCR Scanning Rate per page</t>
  </si>
  <si>
    <t>Estimated GB of scanned pages</t>
  </si>
  <si>
    <t>Scanned pages : GB ratios</t>
  </si>
  <si>
    <t>John A.</t>
  </si>
  <si>
    <t>Attorney hourly rate</t>
  </si>
  <si>
    <t>Attorney rate of redaction/hour</t>
  </si>
  <si>
    <t>Tech Support estimated hours</t>
  </si>
  <si>
    <t>Tech Support hourly rate</t>
  </si>
  <si>
    <t>Subtotal Attorney Redaction fee</t>
  </si>
  <si>
    <t>Subtotal Production hourly rate</t>
  </si>
  <si>
    <t xml:space="preserve"> ----- OR -----</t>
  </si>
  <si>
    <t xml:space="preserve">Processing costs are based on GB. GB estimates may come from:
- Estimated RAW volume (cell B4)
----- OR -----
- # of custodians X average GB/custodian (cell B8)
- Noncustodial data sources
- GB of Scanned documents
Calculate Project volume in the steps below . </t>
  </si>
  <si>
    <t>GB of scanned data (from Collection calculation)</t>
  </si>
  <si>
    <t>Data may go through a pre-processing phase during collection. Use this section to calculate potential volume reductions from preprocessing.</t>
  </si>
  <si>
    <t>Processing costs are based on estimated GB collected or output from Pre-processing.</t>
  </si>
  <si>
    <t>Hosting costs include term of the project, volume of GB to be hosted, user or license fees and tech support.</t>
  </si>
  <si>
    <t>Analytics may include predictive coding methodologies such asTAR/CAL.</t>
  </si>
  <si>
    <t>Number of data sources (servers.)</t>
  </si>
  <si>
    <t>File Share</t>
  </si>
  <si>
    <t>Mobile Device</t>
  </si>
  <si>
    <t>Structured System</t>
  </si>
  <si>
    <t>Computers/ laptop</t>
  </si>
  <si>
    <t xml:space="preserve"> - Average GB/custodian (total)</t>
  </si>
  <si>
    <t>TBD</t>
  </si>
  <si>
    <t>Social Media collection includes facebook, Twitter, Instagram and other SM feeds. Choose on method of collection:</t>
  </si>
  <si>
    <t>Mobile device collection includes mobile devices, iphones, etc. and iPads and BYOD. Choose one method of collection:</t>
  </si>
  <si>
    <t>Computer/laptop collection includes company issued or BYOD devices. Choose one method of collection:</t>
  </si>
  <si>
    <t>Structured System collection includes structured databases systems such as HR, Accounting, etc. Choose one method of collection:</t>
  </si>
  <si>
    <t>File Share collection includes shared network storage devices. Choose one method of collection:</t>
  </si>
  <si>
    <t>Collaboration/Messaging collection includes Data sources such as MS Teams, Slack, etc. Choose one method of collection:</t>
  </si>
  <si>
    <t>Hosted Email collection from centralized server. Choose one method of collection:</t>
  </si>
  <si>
    <t>Estimated GB from Processing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</si>
</sst>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sz val="12"/>
      <color theme="0"/>
      <name val="Arial"/>
      <family val="2"/>
    </font>
    <font>
      <sz val="14"/>
      <color theme="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</fonts>
  <fills count="1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</fills>
  <borders count="2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/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 style="medium">
        <color theme="0" tint="-0.49998474074526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indexed="64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theme="0" tint="-0.499984740745262"/>
      </top>
      <bottom/>
      <diagonal/>
    </border>
    <border>
      <left style="double">
        <color indexed="64"/>
      </left>
      <right style="double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theme="0" tint="-0.499984740745262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double">
        <color indexed="64"/>
      </left>
      <right style="double">
        <color indexed="64"/>
      </right>
      <top/>
      <bottom style="thin">
        <color theme="0" tint="-0.499984740745262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theme="0" tint="-0.499984740745262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double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double">
        <color indexed="64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 style="double">
        <color indexed="64"/>
      </left>
      <right style="double">
        <color indexed="64"/>
      </right>
      <top/>
      <bottom style="medium">
        <color theme="0" tint="-0.499984740745262"/>
      </bottom>
      <diagonal/>
    </border>
    <border>
      <left/>
      <right style="thin">
        <color theme="1" tint="0.499984740745262"/>
      </right>
      <top style="medium">
        <color indexed="64"/>
      </top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indexed="64"/>
      </top>
      <bottom style="medium">
        <color indexed="64"/>
      </bottom>
      <diagonal/>
    </border>
    <border>
      <left style="thin">
        <color theme="1" tint="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theme="0" tint="-0.499984740745262"/>
      </left>
      <right/>
      <top/>
      <bottom style="thin">
        <color indexed="64"/>
      </bottom>
      <diagonal/>
    </border>
    <border>
      <left style="medium">
        <color theme="0" tint="-0.499984740745262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/>
      <diagonal/>
    </border>
    <border>
      <left style="thin">
        <color theme="0" tint="-0.499984740745262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theme="2" tint="-9.9978637043366805E-2"/>
      </right>
      <top/>
      <bottom style="thin">
        <color theme="2" tint="-9.9978637043366805E-2"/>
      </bottom>
      <diagonal/>
    </border>
    <border>
      <left/>
      <right style="thin">
        <color theme="2" tint="-9.9978637043366805E-2"/>
      </right>
      <top style="thin">
        <color theme="2" tint="-9.9978637043366805E-2"/>
      </top>
      <bottom style="medium">
        <color theme="0" tint="-0.499984740745262"/>
      </bottom>
      <diagonal/>
    </border>
    <border>
      <left/>
      <right style="thin">
        <color theme="2" tint="-9.9978637043366805E-2"/>
      </right>
      <top style="medium">
        <color theme="0" tint="-0.499984740745262"/>
      </top>
      <bottom style="thin">
        <color theme="2" tint="-9.9978637043366805E-2"/>
      </bottom>
      <diagonal/>
    </border>
    <border>
      <left/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medium">
        <color theme="0" tint="-0.499984740745262"/>
      </left>
      <right/>
      <top/>
      <bottom style="thin">
        <color theme="2" tint="-9.9978637043366805E-2"/>
      </bottom>
      <diagonal/>
    </border>
    <border>
      <left style="medium">
        <color theme="0" tint="-0.499984740745262"/>
      </left>
      <right/>
      <top style="thin">
        <color theme="2" tint="-9.9978637043366805E-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thin">
        <color theme="2" tint="-9.9978637043366805E-2"/>
      </top>
      <bottom style="thin">
        <color theme="2" tint="-9.9978637043366805E-2"/>
      </bottom>
      <diagonal/>
    </border>
    <border>
      <left style="double">
        <color indexed="64"/>
      </left>
      <right style="double">
        <color indexed="64"/>
      </right>
      <top/>
      <bottom style="thin">
        <color theme="2" tint="-9.9978637043366805E-2"/>
      </bottom>
      <diagonal/>
    </border>
    <border>
      <left style="double">
        <color indexed="64"/>
      </left>
      <right style="double">
        <color indexed="64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indexed="64"/>
      </bottom>
      <diagonal/>
    </border>
    <border>
      <left/>
      <right style="thin">
        <color theme="0" tint="-0.499984740745262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theme="2" tint="-9.9978637043366805E-2"/>
      </top>
      <bottom style="double">
        <color indexed="64"/>
      </bottom>
      <diagonal/>
    </border>
    <border>
      <left/>
      <right style="thin">
        <color theme="2" tint="-9.9978637043366805E-2"/>
      </right>
      <top style="thin">
        <color theme="2" tint="-9.9978637043366805E-2"/>
      </top>
      <bottom style="double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double">
        <color indexed="64"/>
      </bottom>
      <diagonal/>
    </border>
    <border>
      <left style="thin">
        <color theme="0" tint="-0.499984740745262"/>
      </left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 style="medium">
        <color indexed="64"/>
      </right>
      <top style="medium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double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0" tint="-0.499984740745262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theme="1" tint="0.499984740745262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theme="0" tint="-0.499984740745262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theme="0" tint="-0.499984740745262"/>
      </right>
      <top style="thin">
        <color theme="0" tint="-0.499984740745262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theme="0" tint="-0.499984740745262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2" tint="-9.9978637043366805E-2"/>
      </left>
      <right/>
      <top/>
      <bottom style="thin">
        <color theme="2" tint="-9.9978637043366805E-2"/>
      </bottom>
      <diagonal/>
    </border>
    <border>
      <left style="thin">
        <color theme="2" tint="-9.9978637043366805E-2"/>
      </left>
      <right/>
      <top style="thin">
        <color theme="2" tint="-9.9978637043366805E-2"/>
      </top>
      <bottom style="medium">
        <color theme="0" tint="-0.499984740745262"/>
      </bottom>
      <diagonal/>
    </border>
    <border>
      <left style="thin">
        <color theme="2" tint="-9.9978637043366805E-2"/>
      </left>
      <right/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medium">
        <color indexed="64"/>
      </bottom>
      <diagonal/>
    </border>
    <border>
      <left style="double">
        <color indexed="64"/>
      </left>
      <right style="thin">
        <color theme="2" tint="-9.9978637043366805E-2"/>
      </right>
      <top style="medium">
        <color indexed="64"/>
      </top>
      <bottom style="thin">
        <color theme="2" tint="-9.9978637043366805E-2"/>
      </bottom>
      <diagonal/>
    </border>
    <border>
      <left/>
      <right style="thin">
        <color theme="2" tint="-9.9978637043366805E-2"/>
      </right>
      <top style="thin">
        <color theme="2" tint="-9.9978637043366805E-2"/>
      </top>
      <bottom/>
      <diagonal/>
    </border>
    <border>
      <left style="medium">
        <color theme="0" tint="-0.499984740745262"/>
      </left>
      <right style="double">
        <color indexed="64"/>
      </right>
      <top style="thin">
        <color theme="2" tint="-9.9978637043366805E-2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theme="2" tint="-9.9978637043366805E-2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theme="2" tint="-9.9978637043366805E-2"/>
      </bottom>
      <diagonal/>
    </border>
    <border>
      <left style="double">
        <color indexed="64"/>
      </left>
      <right style="double">
        <color indexed="64"/>
      </right>
      <top style="thin">
        <color theme="2" tint="-9.9978637043366805E-2"/>
      </top>
      <bottom/>
      <diagonal/>
    </border>
    <border>
      <left style="medium">
        <color theme="0" tint="-0.499984740745262"/>
      </left>
      <right/>
      <top style="thin">
        <color theme="2" tint="-9.9978637043366805E-2"/>
      </top>
      <bottom/>
      <diagonal/>
    </border>
    <border>
      <left style="medium">
        <color theme="0" tint="-0.499984740745262"/>
      </left>
      <right style="double">
        <color indexed="64"/>
      </right>
      <top style="medium">
        <color indexed="64"/>
      </top>
      <bottom style="thin">
        <color theme="2" tint="-9.9978637043366805E-2"/>
      </bottom>
      <diagonal/>
    </border>
    <border>
      <left style="double">
        <color indexed="64"/>
      </left>
      <right style="double">
        <color indexed="64"/>
      </right>
      <top style="thin">
        <color theme="0" tint="-0.499984740745262"/>
      </top>
      <bottom style="medium">
        <color indexed="64"/>
      </bottom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/>
      <diagonal/>
    </border>
    <border>
      <left style="double">
        <color indexed="64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theme="0" tint="-0.499984740745262"/>
      </left>
      <right/>
      <top/>
      <bottom style="thin">
        <color theme="0" tint="-0.499984740745262"/>
      </bottom>
      <diagonal/>
    </border>
    <border>
      <left style="medium">
        <color theme="0" tint="-0.499984740745262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indexed="64"/>
      </bottom>
      <diagonal/>
    </border>
    <border>
      <left style="medium">
        <color theme="0" tint="-0.499984740745262"/>
      </left>
      <right style="double">
        <color indexed="64"/>
      </right>
      <top style="medium">
        <color indexed="64"/>
      </top>
      <bottom/>
      <diagonal/>
    </border>
    <border>
      <left style="medium">
        <color theme="0" tint="-0.499984740745262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 tint="-0.499984740745262"/>
      </left>
      <right style="double">
        <color indexed="64"/>
      </right>
      <top/>
      <bottom style="medium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medium">
        <color indexed="64"/>
      </top>
      <bottom style="thin">
        <color theme="2" tint="-9.9978637043366805E-2"/>
      </bottom>
      <diagonal/>
    </border>
    <border>
      <left style="thin">
        <color theme="2" tint="-9.9978637043366805E-2"/>
      </left>
      <right/>
      <top style="thin">
        <color theme="2" tint="-9.9978637043366805E-2"/>
      </top>
      <bottom/>
      <diagonal/>
    </border>
    <border>
      <left style="medium">
        <color theme="0" tint="-0.499984740745262"/>
      </left>
      <right style="double">
        <color indexed="64"/>
      </right>
      <top style="medium">
        <color indexed="64"/>
      </top>
      <bottom style="thin">
        <color theme="0" tint="-0.499984740745262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theme="0" tint="-0.499984740745262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theme="0" tint="-0.499984740745262"/>
      </right>
      <top style="double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double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theme="0" tint="-0.499984740745262"/>
      </right>
      <top/>
      <bottom style="double">
        <color indexed="64"/>
      </bottom>
      <diagonal/>
    </border>
    <border>
      <left style="double">
        <color indexed="64"/>
      </left>
      <right style="thin">
        <color theme="0" tint="-0.499984740745262"/>
      </right>
      <top style="double">
        <color indexed="64"/>
      </top>
      <bottom style="double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double">
        <color indexed="64"/>
      </top>
      <bottom style="double">
        <color indexed="64"/>
      </bottom>
      <diagonal/>
    </border>
    <border>
      <left style="thin">
        <color theme="0" tint="-0.499984740745262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theme="0" tint="-0.499984740745262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theme="0" tint="-0.499984740745262"/>
      </left>
      <right/>
      <top style="thin">
        <color indexed="64"/>
      </top>
      <bottom/>
      <diagonal/>
    </border>
    <border>
      <left/>
      <right style="thin">
        <color theme="0" tint="-0.499984740745262"/>
      </right>
      <top style="thin">
        <color indexed="64"/>
      </top>
      <bottom style="double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double">
        <color indexed="64"/>
      </bottom>
      <diagonal/>
    </border>
    <border>
      <left/>
      <right style="thin">
        <color theme="0" tint="-0.499984740745262"/>
      </right>
      <top style="double">
        <color indexed="64"/>
      </top>
      <bottom style="double">
        <color indexed="64"/>
      </bottom>
      <diagonal/>
    </border>
    <border>
      <left style="medium">
        <color theme="0" tint="-0.499984740745262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theme="1" tint="0.499984740745262"/>
      </left>
      <right/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/>
      <top style="double">
        <color indexed="64"/>
      </top>
      <bottom style="medium">
        <color indexed="64"/>
      </bottom>
      <diagonal/>
    </border>
    <border>
      <left style="thin">
        <color theme="2" tint="-9.9978637043366805E-2"/>
      </left>
      <right/>
      <top style="thin">
        <color theme="2" tint="-9.9978637043366805E-2"/>
      </top>
      <bottom style="medium">
        <color indexed="64"/>
      </bottom>
      <diagonal/>
    </border>
    <border>
      <left style="thin">
        <color theme="2" tint="-9.9978637043366805E-2"/>
      </left>
      <right/>
      <top style="medium">
        <color indexed="64"/>
      </top>
      <bottom style="thin">
        <color theme="2" tint="-9.9978637043366805E-2"/>
      </bottom>
      <diagonal/>
    </border>
    <border>
      <left style="thin">
        <color theme="2" tint="-9.9978637043366805E-2"/>
      </left>
      <right/>
      <top style="medium">
        <color theme="0" tint="-0.499984740745262"/>
      </top>
      <bottom style="thin">
        <color theme="2" tint="-9.9978637043366805E-2"/>
      </bottom>
      <diagonal/>
    </border>
    <border>
      <left style="thin">
        <color theme="2" tint="-9.9978637043366805E-2"/>
      </left>
      <right/>
      <top style="thin">
        <color theme="2" tint="-9.9978637043366805E-2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theme="0" tint="-0.499984740745262"/>
      </left>
      <right/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indexed="64"/>
      </right>
      <top style="double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27">
    <xf numFmtId="0" fontId="0" fillId="0" borderId="0" xfId="0"/>
    <xf numFmtId="0" fontId="2" fillId="0" borderId="1" xfId="0" applyFont="1" applyBorder="1"/>
    <xf numFmtId="0" fontId="2" fillId="0" borderId="0" xfId="0" applyFont="1" applyFill="1" applyBorder="1"/>
    <xf numFmtId="0" fontId="2" fillId="2" borderId="5" xfId="0" applyFont="1" applyFill="1" applyBorder="1"/>
    <xf numFmtId="0" fontId="2" fillId="0" borderId="0" xfId="0" applyFont="1"/>
    <xf numFmtId="0" fontId="3" fillId="4" borderId="6" xfId="0" applyFont="1" applyFill="1" applyBorder="1"/>
    <xf numFmtId="0" fontId="2" fillId="0" borderId="8" xfId="0" applyFont="1" applyBorder="1"/>
    <xf numFmtId="44" fontId="3" fillId="0" borderId="11" xfId="0" applyNumberFormat="1" applyFont="1" applyBorder="1"/>
    <xf numFmtId="44" fontId="3" fillId="4" borderId="11" xfId="2" applyFont="1" applyFill="1" applyBorder="1"/>
    <xf numFmtId="44" fontId="3" fillId="4" borderId="13" xfId="0" applyNumberFormat="1" applyFont="1" applyFill="1" applyBorder="1"/>
    <xf numFmtId="9" fontId="2" fillId="0" borderId="14" xfId="3" applyFont="1" applyBorder="1"/>
    <xf numFmtId="0" fontId="2" fillId="0" borderId="0" xfId="0" applyFont="1" applyAlignment="1">
      <alignment wrapText="1"/>
    </xf>
    <xf numFmtId="44" fontId="2" fillId="0" borderId="0" xfId="0" applyNumberFormat="1" applyFont="1" applyAlignment="1">
      <alignment wrapText="1"/>
    </xf>
    <xf numFmtId="0" fontId="2" fillId="0" borderId="6" xfId="0" applyFont="1" applyBorder="1"/>
    <xf numFmtId="44" fontId="3" fillId="4" borderId="9" xfId="0" applyNumberFormat="1" applyFont="1" applyFill="1" applyBorder="1"/>
    <xf numFmtId="0" fontId="0" fillId="0" borderId="6" xfId="0" applyBorder="1"/>
    <xf numFmtId="0" fontId="5" fillId="9" borderId="8" xfId="0" applyFont="1" applyFill="1" applyBorder="1" applyAlignment="1">
      <alignment vertical="center"/>
    </xf>
    <xf numFmtId="9" fontId="2" fillId="0" borderId="1" xfId="3" applyFont="1" applyBorder="1"/>
    <xf numFmtId="9" fontId="2" fillId="4" borderId="1" xfId="3" applyFont="1" applyFill="1" applyBorder="1"/>
    <xf numFmtId="0" fontId="4" fillId="4" borderId="1" xfId="0" applyFont="1" applyFill="1" applyBorder="1"/>
    <xf numFmtId="0" fontId="0" fillId="0" borderId="0" xfId="0" applyFill="1"/>
    <xf numFmtId="44" fontId="3" fillId="0" borderId="6" xfId="0" applyNumberFormat="1" applyFont="1" applyFill="1" applyBorder="1"/>
    <xf numFmtId="0" fontId="2" fillId="0" borderId="0" xfId="0" applyFont="1" applyFill="1"/>
    <xf numFmtId="0" fontId="0" fillId="0" borderId="0" xfId="0" applyFill="1" applyBorder="1"/>
    <xf numFmtId="0" fontId="8" fillId="0" borderId="0" xfId="0" applyFont="1" applyFill="1" applyBorder="1"/>
    <xf numFmtId="44" fontId="8" fillId="0" borderId="0" xfId="0" applyNumberFormat="1" applyFont="1" applyFill="1" applyBorder="1"/>
    <xf numFmtId="0" fontId="0" fillId="11" borderId="0" xfId="0" applyFill="1"/>
    <xf numFmtId="0" fontId="7" fillId="11" borderId="25" xfId="0" applyFont="1" applyFill="1" applyBorder="1" applyAlignment="1">
      <alignment horizontal="left" vertical="center"/>
    </xf>
    <xf numFmtId="44" fontId="4" fillId="4" borderId="30" xfId="0" applyNumberFormat="1" applyFont="1" applyFill="1" applyBorder="1"/>
    <xf numFmtId="0" fontId="2" fillId="0" borderId="31" xfId="0" applyFont="1" applyBorder="1"/>
    <xf numFmtId="0" fontId="2" fillId="0" borderId="32" xfId="0" applyFont="1" applyBorder="1"/>
    <xf numFmtId="0" fontId="2" fillId="0" borderId="2" xfId="0" applyFont="1" applyBorder="1"/>
    <xf numFmtId="0" fontId="2" fillId="0" borderId="33" xfId="0" applyFont="1" applyBorder="1"/>
    <xf numFmtId="44" fontId="3" fillId="4" borderId="1" xfId="0" applyNumberFormat="1" applyFont="1" applyFill="1" applyBorder="1"/>
    <xf numFmtId="0" fontId="2" fillId="0" borderId="28" xfId="0" applyFont="1" applyFill="1" applyBorder="1"/>
    <xf numFmtId="0" fontId="2" fillId="0" borderId="29" xfId="0" applyFont="1" applyFill="1" applyBorder="1"/>
    <xf numFmtId="44" fontId="3" fillId="4" borderId="30" xfId="0" applyNumberFormat="1" applyFont="1" applyFill="1" applyBorder="1"/>
    <xf numFmtId="44" fontId="2" fillId="4" borderId="30" xfId="0" applyNumberFormat="1" applyFont="1" applyFill="1" applyBorder="1"/>
    <xf numFmtId="44" fontId="3" fillId="0" borderId="2" xfId="0" applyNumberFormat="1" applyFont="1" applyFill="1" applyBorder="1"/>
    <xf numFmtId="44" fontId="2" fillId="0" borderId="33" xfId="0" applyNumberFormat="1" applyFont="1" applyFill="1" applyBorder="1"/>
    <xf numFmtId="0" fontId="8" fillId="2" borderId="21" xfId="0" applyFont="1" applyFill="1" applyBorder="1"/>
    <xf numFmtId="0" fontId="2" fillId="0" borderId="34" xfId="0" applyFont="1" applyFill="1" applyBorder="1"/>
    <xf numFmtId="0" fontId="2" fillId="4" borderId="35" xfId="0" applyFont="1" applyFill="1" applyBorder="1"/>
    <xf numFmtId="0" fontId="12" fillId="0" borderId="36" xfId="0" applyFont="1" applyBorder="1"/>
    <xf numFmtId="44" fontId="4" fillId="4" borderId="40" xfId="0" applyNumberFormat="1" applyFont="1" applyFill="1" applyBorder="1"/>
    <xf numFmtId="0" fontId="2" fillId="0" borderId="41" xfId="0" applyFont="1" applyBorder="1"/>
    <xf numFmtId="0" fontId="2" fillId="0" borderId="39" xfId="0" applyFont="1" applyFill="1" applyBorder="1"/>
    <xf numFmtId="44" fontId="3" fillId="4" borderId="40" xfId="0" applyNumberFormat="1" applyFont="1" applyFill="1" applyBorder="1"/>
    <xf numFmtId="44" fontId="2" fillId="4" borderId="40" xfId="0" applyNumberFormat="1" applyFont="1" applyFill="1" applyBorder="1"/>
    <xf numFmtId="44" fontId="2" fillId="0" borderId="41" xfId="0" applyNumberFormat="1" applyFont="1" applyFill="1" applyBorder="1"/>
    <xf numFmtId="0" fontId="2" fillId="3" borderId="43" xfId="0" applyFont="1" applyFill="1" applyBorder="1"/>
    <xf numFmtId="44" fontId="2" fillId="4" borderId="44" xfId="0" applyNumberFormat="1" applyFont="1" applyFill="1" applyBorder="1"/>
    <xf numFmtId="0" fontId="2" fillId="4" borderId="44" xfId="0" applyFont="1" applyFill="1" applyBorder="1"/>
    <xf numFmtId="0" fontId="3" fillId="4" borderId="47" xfId="0" applyFont="1" applyFill="1" applyBorder="1"/>
    <xf numFmtId="0" fontId="2" fillId="4" borderId="51" xfId="0" applyFont="1" applyFill="1" applyBorder="1"/>
    <xf numFmtId="0" fontId="2" fillId="11" borderId="10" xfId="0" applyFont="1" applyFill="1" applyBorder="1"/>
    <xf numFmtId="1" fontId="4" fillId="11" borderId="0" xfId="0" applyNumberFormat="1" applyFont="1" applyFill="1" applyBorder="1"/>
    <xf numFmtId="0" fontId="2" fillId="11" borderId="0" xfId="0" applyFont="1" applyFill="1" applyBorder="1"/>
    <xf numFmtId="0" fontId="13" fillId="11" borderId="0" xfId="0" applyFont="1" applyFill="1" applyBorder="1"/>
    <xf numFmtId="44" fontId="13" fillId="11" borderId="0" xfId="0" applyNumberFormat="1" applyFont="1" applyFill="1"/>
    <xf numFmtId="0" fontId="14" fillId="11" borderId="0" xfId="0" applyFont="1" applyFill="1"/>
    <xf numFmtId="0" fontId="12" fillId="2" borderId="0" xfId="0" applyFont="1" applyFill="1" applyBorder="1"/>
    <xf numFmtId="0" fontId="0" fillId="13" borderId="0" xfId="0" applyFill="1"/>
    <xf numFmtId="0" fontId="0" fillId="4" borderId="0" xfId="0" applyFill="1"/>
    <xf numFmtId="0" fontId="2" fillId="0" borderId="47" xfId="0" applyFont="1" applyBorder="1"/>
    <xf numFmtId="0" fontId="2" fillId="0" borderId="15" xfId="0" applyFont="1" applyBorder="1"/>
    <xf numFmtId="0" fontId="2" fillId="13" borderId="57" xfId="0" applyFont="1" applyFill="1" applyBorder="1"/>
    <xf numFmtId="44" fontId="2" fillId="13" borderId="2" xfId="0" applyNumberFormat="1" applyFont="1" applyFill="1" applyBorder="1"/>
    <xf numFmtId="0" fontId="2" fillId="13" borderId="2" xfId="0" applyFont="1" applyFill="1" applyBorder="1"/>
    <xf numFmtId="0" fontId="2" fillId="13" borderId="0" xfId="0" applyFont="1" applyFill="1"/>
    <xf numFmtId="0" fontId="2" fillId="9" borderId="0" xfId="0" applyFont="1" applyFill="1" applyBorder="1"/>
    <xf numFmtId="0" fontId="2" fillId="0" borderId="61" xfId="0" applyFont="1" applyFill="1" applyBorder="1"/>
    <xf numFmtId="0" fontId="2" fillId="3" borderId="62" xfId="0" applyFont="1" applyFill="1" applyBorder="1"/>
    <xf numFmtId="0" fontId="2" fillId="4" borderId="24" xfId="0" applyFont="1" applyFill="1" applyBorder="1"/>
    <xf numFmtId="0" fontId="2" fillId="4" borderId="4" xfId="0" applyFont="1" applyFill="1" applyBorder="1"/>
    <xf numFmtId="0" fontId="2" fillId="4" borderId="63" xfId="0" applyFont="1" applyFill="1" applyBorder="1"/>
    <xf numFmtId="0" fontId="12" fillId="0" borderId="64" xfId="0" applyFont="1" applyBorder="1"/>
    <xf numFmtId="44" fontId="2" fillId="6" borderId="65" xfId="0" applyNumberFormat="1" applyFont="1" applyFill="1" applyBorder="1"/>
    <xf numFmtId="44" fontId="2" fillId="0" borderId="66" xfId="0" applyNumberFormat="1" applyFont="1" applyFill="1" applyBorder="1"/>
    <xf numFmtId="44" fontId="3" fillId="0" borderId="3" xfId="0" applyNumberFormat="1" applyFont="1" applyFill="1" applyBorder="1"/>
    <xf numFmtId="44" fontId="2" fillId="0" borderId="67" xfId="0" applyNumberFormat="1" applyFont="1" applyFill="1" applyBorder="1"/>
    <xf numFmtId="44" fontId="2" fillId="0" borderId="6" xfId="0" applyNumberFormat="1" applyFont="1" applyFill="1" applyBorder="1"/>
    <xf numFmtId="44" fontId="2" fillId="6" borderId="45" xfId="0" applyNumberFormat="1" applyFont="1" applyFill="1" applyBorder="1"/>
    <xf numFmtId="0" fontId="0" fillId="0" borderId="3" xfId="0" applyBorder="1"/>
    <xf numFmtId="0" fontId="2" fillId="0" borderId="20" xfId="0" applyFont="1" applyBorder="1"/>
    <xf numFmtId="0" fontId="2" fillId="0" borderId="16" xfId="0" applyFont="1" applyFill="1" applyBorder="1"/>
    <xf numFmtId="0" fontId="4" fillId="0" borderId="16" xfId="0" applyFont="1" applyBorder="1"/>
    <xf numFmtId="0" fontId="2" fillId="4" borderId="7" xfId="0" applyFont="1" applyFill="1" applyBorder="1"/>
    <xf numFmtId="0" fontId="2" fillId="0" borderId="26" xfId="0" applyFont="1" applyFill="1" applyBorder="1"/>
    <xf numFmtId="0" fontId="2" fillId="0" borderId="16" xfId="0" applyFont="1" applyBorder="1"/>
    <xf numFmtId="0" fontId="2" fillId="0" borderId="69" xfId="0" applyFont="1" applyBorder="1"/>
    <xf numFmtId="0" fontId="3" fillId="4" borderId="17" xfId="0" applyFont="1" applyFill="1" applyBorder="1"/>
    <xf numFmtId="0" fontId="2" fillId="0" borderId="17" xfId="0" applyFont="1" applyBorder="1"/>
    <xf numFmtId="44" fontId="2" fillId="0" borderId="17" xfId="0" applyNumberFormat="1" applyFont="1" applyFill="1" applyBorder="1"/>
    <xf numFmtId="1" fontId="2" fillId="4" borderId="53" xfId="0" applyNumberFormat="1" applyFont="1" applyFill="1" applyBorder="1"/>
    <xf numFmtId="166" fontId="2" fillId="6" borderId="53" xfId="1" applyNumberFormat="1" applyFont="1" applyFill="1" applyBorder="1"/>
    <xf numFmtId="166" fontId="2" fillId="6" borderId="54" xfId="0" applyNumberFormat="1" applyFont="1" applyFill="1" applyBorder="1"/>
    <xf numFmtId="44" fontId="2" fillId="6" borderId="54" xfId="0" applyNumberFormat="1" applyFont="1" applyFill="1" applyBorder="1"/>
    <xf numFmtId="1" fontId="2" fillId="3" borderId="53" xfId="0" applyNumberFormat="1" applyFont="1" applyFill="1" applyBorder="1"/>
    <xf numFmtId="44" fontId="2" fillId="6" borderId="71" xfId="0" applyNumberFormat="1" applyFont="1" applyFill="1" applyBorder="1"/>
    <xf numFmtId="0" fontId="16" fillId="10" borderId="58" xfId="0" applyFont="1" applyFill="1" applyBorder="1" applyAlignment="1">
      <alignment vertical="center" wrapText="1"/>
    </xf>
    <xf numFmtId="0" fontId="2" fillId="4" borderId="74" xfId="0" applyFont="1" applyFill="1" applyBorder="1" applyAlignment="1">
      <alignment horizontal="center" vertical="center"/>
    </xf>
    <xf numFmtId="0" fontId="2" fillId="4" borderId="75" xfId="0" applyFont="1" applyFill="1" applyBorder="1" applyAlignment="1">
      <alignment horizontal="center" vertical="center"/>
    </xf>
    <xf numFmtId="0" fontId="2" fillId="3" borderId="76" xfId="0" applyFont="1" applyFill="1" applyBorder="1"/>
    <xf numFmtId="44" fontId="2" fillId="6" borderId="56" xfId="0" applyNumberFormat="1" applyFont="1" applyFill="1" applyBorder="1"/>
    <xf numFmtId="0" fontId="2" fillId="4" borderId="72" xfId="0" applyFont="1" applyFill="1" applyBorder="1" applyAlignment="1">
      <alignment horizontal="center" vertical="center"/>
    </xf>
    <xf numFmtId="0" fontId="2" fillId="4" borderId="73" xfId="0" applyFont="1" applyFill="1" applyBorder="1" applyAlignment="1">
      <alignment horizontal="center" vertical="center"/>
    </xf>
    <xf numFmtId="0" fontId="2" fillId="0" borderId="8" xfId="0" applyFont="1" applyFill="1" applyBorder="1"/>
    <xf numFmtId="0" fontId="2" fillId="2" borderId="68" xfId="0" applyFont="1" applyFill="1" applyBorder="1"/>
    <xf numFmtId="0" fontId="8" fillId="2" borderId="68" xfId="0" applyFont="1" applyFill="1" applyBorder="1"/>
    <xf numFmtId="44" fontId="8" fillId="2" borderId="68" xfId="0" applyNumberFormat="1" applyFont="1" applyFill="1" applyBorder="1"/>
    <xf numFmtId="44" fontId="2" fillId="6" borderId="68" xfId="0" applyNumberFormat="1" applyFont="1" applyFill="1" applyBorder="1"/>
    <xf numFmtId="0" fontId="2" fillId="4" borderId="57" xfId="0" applyFont="1" applyFill="1" applyBorder="1" applyAlignment="1">
      <alignment horizontal="center" vertical="center"/>
    </xf>
    <xf numFmtId="0" fontId="2" fillId="4" borderId="79" xfId="0" applyFont="1" applyFill="1" applyBorder="1" applyAlignment="1">
      <alignment horizontal="center" vertical="center"/>
    </xf>
    <xf numFmtId="0" fontId="7" fillId="13" borderId="80" xfId="0" applyFont="1" applyFill="1" applyBorder="1" applyAlignment="1">
      <alignment horizontal="left" vertical="center"/>
    </xf>
    <xf numFmtId="0" fontId="0" fillId="13" borderId="81" xfId="0" applyFill="1" applyBorder="1"/>
    <xf numFmtId="0" fontId="0" fillId="13" borderId="82" xfId="0" applyFill="1" applyBorder="1"/>
    <xf numFmtId="44" fontId="2" fillId="4" borderId="47" xfId="0" applyNumberFormat="1" applyFont="1" applyFill="1" applyBorder="1"/>
    <xf numFmtId="44" fontId="3" fillId="4" borderId="47" xfId="0" applyNumberFormat="1" applyFont="1" applyFill="1" applyBorder="1"/>
    <xf numFmtId="0" fontId="2" fillId="0" borderId="23" xfId="0" applyFont="1" applyBorder="1"/>
    <xf numFmtId="0" fontId="2" fillId="5" borderId="34" xfId="0" applyFont="1" applyFill="1" applyBorder="1"/>
    <xf numFmtId="0" fontId="2" fillId="0" borderId="83" xfId="0" applyFont="1" applyBorder="1"/>
    <xf numFmtId="0" fontId="2" fillId="5" borderId="61" xfId="0" applyFont="1" applyFill="1" applyBorder="1"/>
    <xf numFmtId="0" fontId="2" fillId="4" borderId="86" xfId="0" applyFont="1" applyFill="1" applyBorder="1"/>
    <xf numFmtId="44" fontId="3" fillId="4" borderId="87" xfId="0" applyNumberFormat="1" applyFont="1" applyFill="1" applyBorder="1"/>
    <xf numFmtId="44" fontId="3" fillId="4" borderId="88" xfId="0" applyNumberFormat="1" applyFont="1" applyFill="1" applyBorder="1"/>
    <xf numFmtId="0" fontId="2" fillId="0" borderId="89" xfId="0" applyFont="1" applyBorder="1"/>
    <xf numFmtId="0" fontId="2" fillId="0" borderId="34" xfId="0" applyFont="1" applyBorder="1"/>
    <xf numFmtId="44" fontId="3" fillId="0" borderId="88" xfId="0" applyNumberFormat="1" applyFont="1" applyBorder="1"/>
    <xf numFmtId="0" fontId="2" fillId="0" borderId="64" xfId="0" applyFont="1" applyBorder="1"/>
    <xf numFmtId="0" fontId="12" fillId="4" borderId="49" xfId="0" applyFont="1" applyFill="1" applyBorder="1"/>
    <xf numFmtId="0" fontId="12" fillId="5" borderId="49" xfId="0" applyFont="1" applyFill="1" applyBorder="1"/>
    <xf numFmtId="0" fontId="2" fillId="2" borderId="21" xfId="0" applyFont="1" applyFill="1" applyBorder="1"/>
    <xf numFmtId="0" fontId="2" fillId="0" borderId="90" xfId="0" applyFont="1" applyBorder="1"/>
    <xf numFmtId="0" fontId="12" fillId="5" borderId="22" xfId="0" applyFont="1" applyFill="1" applyBorder="1"/>
    <xf numFmtId="0" fontId="5" fillId="9" borderId="58" xfId="0" applyFont="1" applyFill="1" applyBorder="1" applyAlignment="1">
      <alignment vertical="center"/>
    </xf>
    <xf numFmtId="0" fontId="15" fillId="4" borderId="58" xfId="0" applyFont="1" applyFill="1" applyBorder="1" applyAlignment="1">
      <alignment wrapText="1"/>
    </xf>
    <xf numFmtId="0" fontId="4" fillId="4" borderId="38" xfId="0" applyFont="1" applyFill="1" applyBorder="1" applyAlignment="1">
      <alignment horizontal="center" vertical="center" wrapText="1"/>
    </xf>
    <xf numFmtId="0" fontId="2" fillId="4" borderId="93" xfId="0" applyFont="1" applyFill="1" applyBorder="1" applyAlignment="1">
      <alignment horizontal="center" vertical="center"/>
    </xf>
    <xf numFmtId="0" fontId="2" fillId="4" borderId="94" xfId="0" applyFont="1" applyFill="1" applyBorder="1" applyAlignment="1">
      <alignment horizontal="center" vertical="center"/>
    </xf>
    <xf numFmtId="0" fontId="2" fillId="4" borderId="95" xfId="0" applyFont="1" applyFill="1" applyBorder="1" applyAlignment="1">
      <alignment horizontal="center" vertical="center"/>
    </xf>
    <xf numFmtId="0" fontId="2" fillId="0" borderId="30" xfId="0" applyFont="1" applyBorder="1"/>
    <xf numFmtId="9" fontId="2" fillId="4" borderId="30" xfId="3" applyFont="1" applyFill="1" applyBorder="1"/>
    <xf numFmtId="9" fontId="2" fillId="0" borderId="31" xfId="3" applyFont="1" applyBorder="1"/>
    <xf numFmtId="9" fontId="2" fillId="0" borderId="32" xfId="3" applyFont="1" applyBorder="1"/>
    <xf numFmtId="44" fontId="2" fillId="0" borderId="77" xfId="0" applyNumberFormat="1" applyFont="1" applyBorder="1"/>
    <xf numFmtId="44" fontId="2" fillId="0" borderId="78" xfId="0" applyNumberFormat="1" applyFont="1" applyBorder="1"/>
    <xf numFmtId="44" fontId="2" fillId="4" borderId="67" xfId="0" applyNumberFormat="1" applyFont="1" applyFill="1" applyBorder="1"/>
    <xf numFmtId="9" fontId="2" fillId="4" borderId="29" xfId="3" applyFont="1" applyFill="1" applyBorder="1"/>
    <xf numFmtId="0" fontId="3" fillId="4" borderId="28" xfId="0" applyFont="1" applyFill="1" applyBorder="1"/>
    <xf numFmtId="0" fontId="3" fillId="4" borderId="29" xfId="0" applyFont="1" applyFill="1" applyBorder="1"/>
    <xf numFmtId="0" fontId="2" fillId="0" borderId="77" xfId="0" applyFont="1" applyBorder="1"/>
    <xf numFmtId="0" fontId="2" fillId="0" borderId="78" xfId="0" applyFont="1" applyBorder="1"/>
    <xf numFmtId="9" fontId="2" fillId="0" borderId="29" xfId="3" applyFont="1" applyBorder="1"/>
    <xf numFmtId="9" fontId="2" fillId="0" borderId="30" xfId="3" applyFont="1" applyBorder="1"/>
    <xf numFmtId="0" fontId="4" fillId="4" borderId="30" xfId="0" applyFont="1" applyFill="1" applyBorder="1"/>
    <xf numFmtId="44" fontId="3" fillId="4" borderId="3" xfId="0" applyNumberFormat="1" applyFont="1" applyFill="1" applyBorder="1"/>
    <xf numFmtId="44" fontId="3" fillId="4" borderId="67" xfId="0" applyNumberFormat="1" applyFont="1" applyFill="1" applyBorder="1"/>
    <xf numFmtId="0" fontId="2" fillId="4" borderId="34" xfId="0" applyFont="1" applyFill="1" applyBorder="1"/>
    <xf numFmtId="0" fontId="2" fillId="4" borderId="64" xfId="0" applyFont="1" applyFill="1" applyBorder="1"/>
    <xf numFmtId="0" fontId="13" fillId="0" borderId="49" xfId="0" applyFont="1" applyFill="1" applyBorder="1"/>
    <xf numFmtId="0" fontId="12" fillId="0" borderId="49" xfId="0" applyFont="1" applyFill="1" applyBorder="1"/>
    <xf numFmtId="0" fontId="2" fillId="4" borderId="98" xfId="0" applyFont="1" applyFill="1" applyBorder="1"/>
    <xf numFmtId="0" fontId="2" fillId="4" borderId="100" xfId="0" applyFont="1" applyFill="1" applyBorder="1"/>
    <xf numFmtId="0" fontId="2" fillId="0" borderId="40" xfId="0" applyFont="1" applyBorder="1"/>
    <xf numFmtId="9" fontId="2" fillId="4" borderId="40" xfId="3" applyFont="1" applyFill="1" applyBorder="1"/>
    <xf numFmtId="9" fontId="2" fillId="0" borderId="42" xfId="3" applyFont="1" applyBorder="1"/>
    <xf numFmtId="44" fontId="2" fillId="4" borderId="66" xfId="0" applyNumberFormat="1" applyFont="1" applyFill="1" applyBorder="1"/>
    <xf numFmtId="44" fontId="2" fillId="5" borderId="103" xfId="0" applyNumberFormat="1" applyFont="1" applyFill="1" applyBorder="1"/>
    <xf numFmtId="9" fontId="2" fillId="4" borderId="39" xfId="3" applyFont="1" applyFill="1" applyBorder="1"/>
    <xf numFmtId="9" fontId="2" fillId="0" borderId="42" xfId="3" applyFont="1" applyFill="1" applyBorder="1"/>
    <xf numFmtId="0" fontId="3" fillId="4" borderId="39" xfId="0" applyFont="1" applyFill="1" applyBorder="1" applyAlignment="1">
      <alignment horizontal="right"/>
    </xf>
    <xf numFmtId="9" fontId="2" fillId="0" borderId="39" xfId="3" applyFont="1" applyFill="1" applyBorder="1"/>
    <xf numFmtId="9" fontId="2" fillId="0" borderId="40" xfId="3" applyFont="1" applyFill="1" applyBorder="1"/>
    <xf numFmtId="0" fontId="4" fillId="4" borderId="40" xfId="0" applyFont="1" applyFill="1" applyBorder="1" applyAlignment="1">
      <alignment horizontal="right"/>
    </xf>
    <xf numFmtId="44" fontId="2" fillId="5" borderId="42" xfId="0" applyNumberFormat="1" applyFont="1" applyFill="1" applyBorder="1"/>
    <xf numFmtId="44" fontId="3" fillId="4" borderId="66" xfId="0" applyNumberFormat="1" applyFont="1" applyFill="1" applyBorder="1" applyAlignment="1">
      <alignment horizontal="right"/>
    </xf>
    <xf numFmtId="0" fontId="2" fillId="2" borderId="105" xfId="0" applyFont="1" applyFill="1" applyBorder="1"/>
    <xf numFmtId="0" fontId="4" fillId="10" borderId="43" xfId="0" applyFont="1" applyFill="1" applyBorder="1"/>
    <xf numFmtId="9" fontId="2" fillId="4" borderId="44" xfId="3" applyFont="1" applyFill="1" applyBorder="1"/>
    <xf numFmtId="0" fontId="2" fillId="4" borderId="43" xfId="0" applyFont="1" applyFill="1" applyBorder="1"/>
    <xf numFmtId="44" fontId="2" fillId="4" borderId="65" xfId="0" applyNumberFormat="1" applyFont="1" applyFill="1" applyBorder="1"/>
    <xf numFmtId="9" fontId="2" fillId="4" borderId="43" xfId="3" applyFont="1" applyFill="1" applyBorder="1"/>
    <xf numFmtId="165" fontId="2" fillId="6" borderId="56" xfId="0" applyNumberFormat="1" applyFont="1" applyFill="1" applyBorder="1"/>
    <xf numFmtId="9" fontId="2" fillId="0" borderId="43" xfId="3" applyFont="1" applyBorder="1"/>
    <xf numFmtId="44" fontId="2" fillId="2" borderId="71" xfId="0" applyNumberFormat="1" applyFont="1" applyFill="1" applyBorder="1"/>
    <xf numFmtId="0" fontId="2" fillId="4" borderId="107" xfId="0" applyFont="1" applyFill="1" applyBorder="1" applyAlignment="1">
      <alignment horizontal="center" vertical="center"/>
    </xf>
    <xf numFmtId="0" fontId="2" fillId="4" borderId="108" xfId="0" applyFont="1" applyFill="1" applyBorder="1" applyAlignment="1">
      <alignment horizontal="center" vertical="center"/>
    </xf>
    <xf numFmtId="0" fontId="16" fillId="4" borderId="58" xfId="0" applyFont="1" applyFill="1" applyBorder="1" applyAlignment="1">
      <alignment vertical="center" wrapText="1"/>
    </xf>
    <xf numFmtId="0" fontId="0" fillId="0" borderId="15" xfId="0" applyBorder="1"/>
    <xf numFmtId="0" fontId="0" fillId="0" borderId="0" xfId="0" applyBorder="1"/>
    <xf numFmtId="0" fontId="2" fillId="0" borderId="4" xfId="0" applyFont="1" applyFill="1" applyBorder="1"/>
    <xf numFmtId="0" fontId="3" fillId="4" borderId="3" xfId="0" applyFont="1" applyFill="1" applyBorder="1"/>
    <xf numFmtId="0" fontId="2" fillId="0" borderId="48" xfId="0" applyFont="1" applyBorder="1"/>
    <xf numFmtId="0" fontId="2" fillId="4" borderId="55" xfId="0" applyFont="1" applyFill="1" applyBorder="1"/>
    <xf numFmtId="9" fontId="2" fillId="4" borderId="110" xfId="3" applyFont="1" applyFill="1" applyBorder="1"/>
    <xf numFmtId="9" fontId="2" fillId="0" borderId="111" xfId="3" applyFont="1" applyBorder="1"/>
    <xf numFmtId="44" fontId="2" fillId="4" borderId="112" xfId="0" applyNumberFormat="1" applyFont="1" applyFill="1" applyBorder="1"/>
    <xf numFmtId="44" fontId="2" fillId="0" borderId="113" xfId="0" applyNumberFormat="1" applyFont="1" applyBorder="1"/>
    <xf numFmtId="44" fontId="2" fillId="4" borderId="113" xfId="2" applyFont="1" applyFill="1" applyBorder="1"/>
    <xf numFmtId="44" fontId="2" fillId="4" borderId="113" xfId="0" applyNumberFormat="1" applyFont="1" applyFill="1" applyBorder="1"/>
    <xf numFmtId="0" fontId="2" fillId="0" borderId="114" xfId="0" applyFont="1" applyBorder="1"/>
    <xf numFmtId="0" fontId="2" fillId="0" borderId="116" xfId="0" applyFont="1" applyBorder="1"/>
    <xf numFmtId="0" fontId="2" fillId="5" borderId="116" xfId="0" applyFont="1" applyFill="1" applyBorder="1"/>
    <xf numFmtId="0" fontId="2" fillId="5" borderId="115" xfId="0" applyFont="1" applyFill="1" applyBorder="1"/>
    <xf numFmtId="0" fontId="2" fillId="2" borderId="91" xfId="0" applyFont="1" applyFill="1" applyBorder="1"/>
    <xf numFmtId="9" fontId="2" fillId="4" borderId="117" xfId="3" applyFont="1" applyFill="1" applyBorder="1"/>
    <xf numFmtId="164" fontId="4" fillId="7" borderId="118" xfId="0" applyNumberFormat="1" applyFont="1" applyFill="1" applyBorder="1"/>
    <xf numFmtId="44" fontId="2" fillId="4" borderId="118" xfId="0" applyNumberFormat="1" applyFont="1" applyFill="1" applyBorder="1"/>
    <xf numFmtId="44" fontId="2" fillId="2" borderId="92" xfId="0" applyNumberFormat="1" applyFont="1" applyFill="1" applyBorder="1"/>
    <xf numFmtId="0" fontId="2" fillId="0" borderId="119" xfId="0" applyFont="1" applyBorder="1"/>
    <xf numFmtId="44" fontId="3" fillId="4" borderId="51" xfId="0" applyNumberFormat="1" applyFont="1" applyFill="1" applyBorder="1"/>
    <xf numFmtId="44" fontId="3" fillId="4" borderId="120" xfId="0" applyNumberFormat="1" applyFont="1" applyFill="1" applyBorder="1"/>
    <xf numFmtId="44" fontId="3" fillId="0" borderId="120" xfId="0" applyNumberFormat="1" applyFont="1" applyBorder="1"/>
    <xf numFmtId="0" fontId="2" fillId="0" borderId="51" xfId="0" applyFont="1" applyBorder="1"/>
    <xf numFmtId="0" fontId="2" fillId="0" borderId="121" xfId="0" applyFont="1" applyBorder="1"/>
    <xf numFmtId="44" fontId="2" fillId="4" borderId="55" xfId="0" applyNumberFormat="1" applyFont="1" applyFill="1" applyBorder="1"/>
    <xf numFmtId="0" fontId="2" fillId="3" borderId="53" xfId="0" applyFont="1" applyFill="1" applyBorder="1"/>
    <xf numFmtId="44" fontId="2" fillId="6" borderId="55" xfId="0" applyNumberFormat="1" applyFont="1" applyFill="1" applyBorder="1"/>
    <xf numFmtId="44" fontId="2" fillId="9" borderId="54" xfId="0" applyNumberFormat="1" applyFont="1" applyFill="1" applyBorder="1"/>
    <xf numFmtId="44" fontId="2" fillId="0" borderId="0" xfId="0" applyNumberFormat="1" applyFont="1" applyFill="1" applyBorder="1"/>
    <xf numFmtId="0" fontId="2" fillId="0" borderId="89" xfId="0" applyFont="1" applyFill="1" applyBorder="1"/>
    <xf numFmtId="0" fontId="2" fillId="0" borderId="96" xfId="0" applyFont="1" applyFill="1" applyBorder="1"/>
    <xf numFmtId="0" fontId="2" fillId="0" borderId="57" xfId="0" applyFont="1" applyFill="1" applyBorder="1"/>
    <xf numFmtId="166" fontId="2" fillId="6" borderId="76" xfId="0" applyNumberFormat="1" applyFont="1" applyFill="1" applyBorder="1"/>
    <xf numFmtId="44" fontId="2" fillId="6" borderId="70" xfId="0" applyNumberFormat="1" applyFont="1" applyFill="1" applyBorder="1"/>
    <xf numFmtId="0" fontId="2" fillId="5" borderId="22" xfId="0" applyFont="1" applyFill="1" applyBorder="1"/>
    <xf numFmtId="44" fontId="2" fillId="10" borderId="55" xfId="0" applyNumberFormat="1" applyFont="1" applyFill="1" applyBorder="1"/>
    <xf numFmtId="0" fontId="2" fillId="4" borderId="70" xfId="0" applyFont="1" applyFill="1" applyBorder="1"/>
    <xf numFmtId="0" fontId="12" fillId="0" borderId="89" xfId="0" applyFont="1" applyFill="1" applyBorder="1"/>
    <xf numFmtId="0" fontId="2" fillId="5" borderId="40" xfId="0" applyFont="1" applyFill="1" applyBorder="1"/>
    <xf numFmtId="0" fontId="2" fillId="0" borderId="35" xfId="0" applyFont="1" applyFill="1" applyBorder="1"/>
    <xf numFmtId="0" fontId="2" fillId="0" borderId="37" xfId="0" applyFont="1" applyFill="1" applyBorder="1"/>
    <xf numFmtId="0" fontId="2" fillId="0" borderId="99" xfId="0" applyFont="1" applyFill="1" applyBorder="1"/>
    <xf numFmtId="9" fontId="2" fillId="4" borderId="62" xfId="3" applyFont="1" applyFill="1" applyBorder="1"/>
    <xf numFmtId="9" fontId="2" fillId="4" borderId="24" xfId="3" applyFont="1" applyFill="1" applyBorder="1"/>
    <xf numFmtId="0" fontId="2" fillId="4" borderId="22" xfId="0" applyFont="1" applyFill="1" applyBorder="1"/>
    <xf numFmtId="0" fontId="2" fillId="3" borderId="44" xfId="0" applyFont="1" applyFill="1" applyBorder="1"/>
    <xf numFmtId="0" fontId="2" fillId="4" borderId="48" xfId="0" applyFont="1" applyFill="1" applyBorder="1"/>
    <xf numFmtId="0" fontId="2" fillId="4" borderId="61" xfId="0" applyFont="1" applyFill="1" applyBorder="1"/>
    <xf numFmtId="0" fontId="2" fillId="4" borderId="62" xfId="0" applyFont="1" applyFill="1" applyBorder="1"/>
    <xf numFmtId="166" fontId="4" fillId="6" borderId="46" xfId="0" applyNumberFormat="1" applyFont="1" applyFill="1" applyBorder="1"/>
    <xf numFmtId="44" fontId="2" fillId="3" borderId="44" xfId="0" applyNumberFormat="1" applyFont="1" applyFill="1" applyBorder="1"/>
    <xf numFmtId="1" fontId="2" fillId="6" borderId="53" xfId="0" applyNumberFormat="1" applyFont="1" applyFill="1" applyBorder="1"/>
    <xf numFmtId="43" fontId="2" fillId="3" borderId="53" xfId="0" applyNumberFormat="1" applyFont="1" applyFill="1" applyBorder="1"/>
    <xf numFmtId="0" fontId="12" fillId="2" borderId="21" xfId="0" applyFont="1" applyFill="1" applyBorder="1"/>
    <xf numFmtId="44" fontId="12" fillId="2" borderId="71" xfId="0" applyNumberFormat="1" applyFont="1" applyFill="1" applyBorder="1"/>
    <xf numFmtId="0" fontId="12" fillId="5" borderId="97" xfId="0" applyFont="1" applyFill="1" applyBorder="1"/>
    <xf numFmtId="0" fontId="12" fillId="0" borderId="101" xfId="0" applyFont="1" applyFill="1" applyBorder="1"/>
    <xf numFmtId="44" fontId="8" fillId="2" borderId="71" xfId="0" applyNumberFormat="1" applyFont="1" applyFill="1" applyBorder="1"/>
    <xf numFmtId="0" fontId="8" fillId="2" borderId="71" xfId="0" applyFont="1" applyFill="1" applyBorder="1"/>
    <xf numFmtId="44" fontId="2" fillId="0" borderId="102" xfId="0" applyNumberFormat="1" applyFont="1" applyFill="1" applyBorder="1"/>
    <xf numFmtId="44" fontId="2" fillId="7" borderId="123" xfId="0" applyNumberFormat="1" applyFont="1" applyFill="1" applyBorder="1"/>
    <xf numFmtId="44" fontId="2" fillId="0" borderId="124" xfId="0" applyNumberFormat="1" applyFont="1" applyBorder="1"/>
    <xf numFmtId="44" fontId="2" fillId="0" borderId="125" xfId="0" applyNumberFormat="1" applyFont="1" applyBorder="1"/>
    <xf numFmtId="0" fontId="0" fillId="0" borderId="4" xfId="0" applyBorder="1"/>
    <xf numFmtId="0" fontId="2" fillId="4" borderId="9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129" xfId="0" applyFont="1" applyFill="1" applyBorder="1"/>
    <xf numFmtId="0" fontId="9" fillId="12" borderId="130" xfId="0" applyFont="1" applyFill="1" applyBorder="1" applyAlignment="1">
      <alignment horizontal="center" vertical="center"/>
    </xf>
    <xf numFmtId="0" fontId="2" fillId="0" borderId="24" xfId="0" applyFont="1" applyFill="1" applyBorder="1"/>
    <xf numFmtId="0" fontId="2" fillId="0" borderId="63" xfId="0" applyFont="1" applyFill="1" applyBorder="1"/>
    <xf numFmtId="166" fontId="2" fillId="6" borderId="56" xfId="0" applyNumberFormat="1" applyFont="1" applyFill="1" applyBorder="1"/>
    <xf numFmtId="0" fontId="12" fillId="0" borderId="49" xfId="0" applyFont="1" applyBorder="1"/>
    <xf numFmtId="0" fontId="2" fillId="0" borderId="103" xfId="0" applyFont="1" applyBorder="1"/>
    <xf numFmtId="0" fontId="4" fillId="10" borderId="65" xfId="0" applyFont="1" applyFill="1" applyBorder="1"/>
    <xf numFmtId="0" fontId="12" fillId="0" borderId="101" xfId="0" applyFont="1" applyBorder="1"/>
    <xf numFmtId="44" fontId="2" fillId="0" borderId="103" xfId="0" applyNumberFormat="1" applyFont="1" applyFill="1" applyBorder="1"/>
    <xf numFmtId="44" fontId="3" fillId="0" borderId="77" xfId="0" applyNumberFormat="1" applyFont="1" applyFill="1" applyBorder="1"/>
    <xf numFmtId="44" fontId="2" fillId="0" borderId="78" xfId="0" applyNumberFormat="1" applyFont="1" applyFill="1" applyBorder="1"/>
    <xf numFmtId="0" fontId="12" fillId="0" borderId="86" xfId="0" applyFont="1" applyBorder="1"/>
    <xf numFmtId="44" fontId="2" fillId="4" borderId="71" xfId="0" applyNumberFormat="1" applyFont="1" applyFill="1" applyBorder="1"/>
    <xf numFmtId="0" fontId="0" fillId="0" borderId="105" xfId="0" applyBorder="1"/>
    <xf numFmtId="0" fontId="0" fillId="0" borderId="5" xfId="0" applyBorder="1"/>
    <xf numFmtId="0" fontId="2" fillId="4" borderId="131" xfId="0" applyFont="1" applyFill="1" applyBorder="1"/>
    <xf numFmtId="44" fontId="2" fillId="4" borderId="51" xfId="0" applyNumberFormat="1" applyFont="1" applyFill="1" applyBorder="1"/>
    <xf numFmtId="0" fontId="4" fillId="4" borderId="131" xfId="0" applyFont="1" applyFill="1" applyBorder="1"/>
    <xf numFmtId="3" fontId="2" fillId="10" borderId="1" xfId="0" applyNumberFormat="1" applyFont="1" applyFill="1" applyBorder="1"/>
    <xf numFmtId="3" fontId="2" fillId="10" borderId="40" xfId="0" applyNumberFormat="1" applyFont="1" applyFill="1" applyBorder="1" applyAlignment="1">
      <alignment horizontal="right"/>
    </xf>
    <xf numFmtId="3" fontId="4" fillId="10" borderId="44" xfId="0" applyNumberFormat="1" applyFont="1" applyFill="1" applyBorder="1"/>
    <xf numFmtId="3" fontId="3" fillId="10" borderId="1" xfId="0" applyNumberFormat="1" applyFont="1" applyFill="1" applyBorder="1"/>
    <xf numFmtId="0" fontId="3" fillId="4" borderId="4" xfId="0" applyFont="1" applyFill="1" applyBorder="1"/>
    <xf numFmtId="9" fontId="3" fillId="4" borderId="15" xfId="3" applyFont="1" applyFill="1" applyBorder="1"/>
    <xf numFmtId="9" fontId="3" fillId="4" borderId="12" xfId="3" applyFont="1" applyFill="1" applyBorder="1"/>
    <xf numFmtId="44" fontId="3" fillId="4" borderId="11" xfId="0" applyNumberFormat="1" applyFont="1" applyFill="1" applyBorder="1"/>
    <xf numFmtId="0" fontId="3" fillId="10" borderId="39" xfId="0" applyFont="1" applyFill="1" applyBorder="1" applyAlignment="1">
      <alignment horizontal="right"/>
    </xf>
    <xf numFmtId="0" fontId="3" fillId="10" borderId="28" xfId="0" applyFont="1" applyFill="1" applyBorder="1"/>
    <xf numFmtId="0" fontId="3" fillId="10" borderId="29" xfId="0" applyFont="1" applyFill="1" applyBorder="1"/>
    <xf numFmtId="9" fontId="3" fillId="4" borderId="28" xfId="3" applyFont="1" applyFill="1" applyBorder="1"/>
    <xf numFmtId="9" fontId="3" fillId="0" borderId="28" xfId="3" applyFont="1" applyBorder="1"/>
    <xf numFmtId="0" fontId="2" fillId="4" borderId="132" xfId="0" applyFont="1" applyFill="1" applyBorder="1" applyAlignment="1">
      <alignment horizontal="center" vertical="center"/>
    </xf>
    <xf numFmtId="0" fontId="2" fillId="4" borderId="133" xfId="0" applyFont="1" applyFill="1" applyBorder="1" applyAlignment="1">
      <alignment horizontal="center" vertical="center"/>
    </xf>
    <xf numFmtId="0" fontId="0" fillId="4" borderId="134" xfId="0" applyFill="1" applyBorder="1"/>
    <xf numFmtId="0" fontId="0" fillId="4" borderId="135" xfId="0" applyFill="1" applyBorder="1"/>
    <xf numFmtId="0" fontId="16" fillId="4" borderId="27" xfId="0" applyFont="1" applyFill="1" applyBorder="1" applyAlignment="1">
      <alignment horizontal="left" vertical="center" wrapText="1"/>
    </xf>
    <xf numFmtId="44" fontId="4" fillId="4" borderId="51" xfId="0" applyNumberFormat="1" applyFont="1" applyFill="1" applyBorder="1"/>
    <xf numFmtId="44" fontId="2" fillId="4" borderId="70" xfId="0" applyNumberFormat="1" applyFont="1" applyFill="1" applyBorder="1"/>
    <xf numFmtId="44" fontId="2" fillId="4" borderId="69" xfId="0" applyNumberFormat="1" applyFont="1" applyFill="1" applyBorder="1"/>
    <xf numFmtId="0" fontId="2" fillId="4" borderId="137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2" fillId="0" borderId="137" xfId="0" applyFont="1" applyBorder="1"/>
    <xf numFmtId="1" fontId="2" fillId="0" borderId="30" xfId="0" applyNumberFormat="1" applyFont="1" applyBorder="1"/>
    <xf numFmtId="0" fontId="2" fillId="0" borderId="138" xfId="0" applyFont="1" applyBorder="1"/>
    <xf numFmtId="0" fontId="4" fillId="4" borderId="54" xfId="0" applyFont="1" applyFill="1" applyBorder="1" applyAlignment="1">
      <alignment horizontal="center" vertical="center" wrapText="1"/>
    </xf>
    <xf numFmtId="0" fontId="2" fillId="0" borderId="50" xfId="0" applyFont="1" applyBorder="1"/>
    <xf numFmtId="0" fontId="2" fillId="0" borderId="18" xfId="0" applyFont="1" applyBorder="1"/>
    <xf numFmtId="44" fontId="2" fillId="6" borderId="52" xfId="1" applyNumberFormat="1" applyFont="1" applyFill="1" applyBorder="1"/>
    <xf numFmtId="44" fontId="4" fillId="4" borderId="66" xfId="0" applyNumberFormat="1" applyFont="1" applyFill="1" applyBorder="1"/>
    <xf numFmtId="44" fontId="4" fillId="4" borderId="67" xfId="0" applyNumberFormat="1" applyFont="1" applyFill="1" applyBorder="1"/>
    <xf numFmtId="1" fontId="2" fillId="3" borderId="54" xfId="0" applyNumberFormat="1" applyFont="1" applyFill="1" applyBorder="1"/>
    <xf numFmtId="1" fontId="2" fillId="3" borderId="76" xfId="0" applyNumberFormat="1" applyFont="1" applyFill="1" applyBorder="1"/>
    <xf numFmtId="0" fontId="12" fillId="6" borderId="139" xfId="0" applyFont="1" applyFill="1" applyBorder="1"/>
    <xf numFmtId="0" fontId="12" fillId="6" borderId="140" xfId="0" applyFont="1" applyFill="1" applyBorder="1"/>
    <xf numFmtId="0" fontId="3" fillId="4" borderId="50" xfId="0" applyFont="1" applyFill="1" applyBorder="1"/>
    <xf numFmtId="0" fontId="2" fillId="4" borderId="141" xfId="0" applyFont="1" applyFill="1" applyBorder="1"/>
    <xf numFmtId="0" fontId="2" fillId="0" borderId="143" xfId="0" applyFont="1" applyFill="1" applyBorder="1"/>
    <xf numFmtId="9" fontId="2" fillId="4" borderId="69" xfId="3" applyFont="1" applyFill="1" applyBorder="1"/>
    <xf numFmtId="44" fontId="2" fillId="4" borderId="144" xfId="0" applyNumberFormat="1" applyFont="1" applyFill="1" applyBorder="1"/>
    <xf numFmtId="0" fontId="0" fillId="0" borderId="66" xfId="0" applyBorder="1"/>
    <xf numFmtId="0" fontId="0" fillId="0" borderId="24" xfId="0" applyBorder="1"/>
    <xf numFmtId="9" fontId="2" fillId="4" borderId="70" xfId="3" applyFont="1" applyFill="1" applyBorder="1"/>
    <xf numFmtId="44" fontId="2" fillId="4" borderId="52" xfId="0" applyNumberFormat="1" applyFont="1" applyFill="1" applyBorder="1"/>
    <xf numFmtId="44" fontId="12" fillId="6" borderId="68" xfId="0" applyNumberFormat="1" applyFont="1" applyFill="1" applyBorder="1"/>
    <xf numFmtId="44" fontId="12" fillId="2" borderId="54" xfId="0" applyNumberFormat="1" applyFont="1" applyFill="1" applyBorder="1"/>
    <xf numFmtId="0" fontId="12" fillId="6" borderId="21" xfId="0" applyFont="1" applyFill="1" applyBorder="1"/>
    <xf numFmtId="0" fontId="2" fillId="4" borderId="66" xfId="0" applyFont="1" applyFill="1" applyBorder="1"/>
    <xf numFmtId="0" fontId="10" fillId="3" borderId="38" xfId="0" applyFont="1" applyFill="1" applyBorder="1" applyAlignment="1">
      <alignment horizontal="center" vertical="center" wrapText="1"/>
    </xf>
    <xf numFmtId="0" fontId="5" fillId="9" borderId="19" xfId="0" applyFont="1" applyFill="1" applyBorder="1" applyAlignment="1">
      <alignment vertical="center"/>
    </xf>
    <xf numFmtId="0" fontId="16" fillId="4" borderId="8" xfId="0" applyFont="1" applyFill="1" applyBorder="1" applyAlignment="1">
      <alignment wrapText="1"/>
    </xf>
    <xf numFmtId="0" fontId="2" fillId="4" borderId="104" xfId="0" applyFont="1" applyFill="1" applyBorder="1" applyAlignment="1">
      <alignment horizontal="center" vertical="center"/>
    </xf>
    <xf numFmtId="0" fontId="5" fillId="9" borderId="100" xfId="0" applyFont="1" applyFill="1" applyBorder="1" applyAlignment="1">
      <alignment vertical="center"/>
    </xf>
    <xf numFmtId="0" fontId="8" fillId="2" borderId="97" xfId="0" applyFont="1" applyFill="1" applyBorder="1"/>
    <xf numFmtId="0" fontId="4" fillId="4" borderId="106" xfId="0" applyFont="1" applyFill="1" applyBorder="1" applyAlignment="1">
      <alignment horizontal="center" vertical="center" wrapText="1"/>
    </xf>
    <xf numFmtId="0" fontId="8" fillId="2" borderId="150" xfId="0" applyFont="1" applyFill="1" applyBorder="1"/>
    <xf numFmtId="0" fontId="16" fillId="10" borderId="49" xfId="0" applyFont="1" applyFill="1" applyBorder="1" applyAlignment="1">
      <alignment vertical="center" wrapText="1"/>
    </xf>
    <xf numFmtId="0" fontId="2" fillId="4" borderId="148" xfId="0" applyFont="1" applyFill="1" applyBorder="1" applyAlignment="1">
      <alignment horizontal="center" vertical="center"/>
    </xf>
    <xf numFmtId="0" fontId="10" fillId="3" borderId="56" xfId="0" applyFont="1" applyFill="1" applyBorder="1" applyAlignment="1">
      <alignment horizontal="center" vertical="center" wrapText="1"/>
    </xf>
    <xf numFmtId="0" fontId="5" fillId="9" borderId="101" xfId="0" applyFont="1" applyFill="1" applyBorder="1" applyAlignment="1">
      <alignment vertical="center"/>
    </xf>
    <xf numFmtId="0" fontId="2" fillId="0" borderId="152" xfId="0" applyFont="1" applyFill="1" applyBorder="1"/>
    <xf numFmtId="0" fontId="2" fillId="4" borderId="96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wrapText="1"/>
    </xf>
    <xf numFmtId="0" fontId="5" fillId="9" borderId="49" xfId="0" applyFont="1" applyFill="1" applyBorder="1" applyAlignment="1">
      <alignment vertical="center"/>
    </xf>
    <xf numFmtId="0" fontId="2" fillId="4" borderId="153" xfId="0" applyFont="1" applyFill="1" applyBorder="1" applyAlignment="1">
      <alignment horizontal="center" vertical="center"/>
    </xf>
    <xf numFmtId="0" fontId="7" fillId="13" borderId="58" xfId="0" applyFont="1" applyFill="1" applyBorder="1" applyAlignment="1">
      <alignment vertical="center"/>
    </xf>
    <xf numFmtId="44" fontId="7" fillId="13" borderId="122" xfId="0" applyNumberFormat="1" applyFont="1" applyFill="1" applyBorder="1" applyAlignment="1">
      <alignment vertical="center"/>
    </xf>
    <xf numFmtId="44" fontId="7" fillId="13" borderId="27" xfId="0" applyNumberFormat="1" applyFont="1" applyFill="1" applyBorder="1" applyAlignment="1">
      <alignment vertical="center"/>
    </xf>
    <xf numFmtId="0" fontId="2" fillId="5" borderId="0" xfId="0" applyFont="1" applyFill="1" applyBorder="1"/>
    <xf numFmtId="44" fontId="2" fillId="5" borderId="0" xfId="0" applyNumberFormat="1" applyFont="1" applyFill="1" applyBorder="1"/>
    <xf numFmtId="0" fontId="2" fillId="5" borderId="0" xfId="0" applyFont="1" applyFill="1"/>
    <xf numFmtId="0" fontId="0" fillId="5" borderId="0" xfId="0" applyFill="1"/>
    <xf numFmtId="44" fontId="2" fillId="6" borderId="97" xfId="3" applyNumberFormat="1" applyFont="1" applyFill="1" applyBorder="1"/>
    <xf numFmtId="0" fontId="12" fillId="0" borderId="10" xfId="0" applyFont="1" applyFill="1" applyBorder="1"/>
    <xf numFmtId="44" fontId="2" fillId="0" borderId="96" xfId="2" applyFont="1" applyFill="1" applyBorder="1"/>
    <xf numFmtId="44" fontId="3" fillId="0" borderId="57" xfId="2" applyFont="1" applyBorder="1"/>
    <xf numFmtId="0" fontId="12" fillId="0" borderId="156" xfId="0" applyFont="1" applyFill="1" applyBorder="1"/>
    <xf numFmtId="0" fontId="2" fillId="4" borderId="158" xfId="0" applyFont="1" applyFill="1" applyBorder="1"/>
    <xf numFmtId="44" fontId="2" fillId="6" borderId="157" xfId="0" applyNumberFormat="1" applyFont="1" applyFill="1" applyBorder="1"/>
    <xf numFmtId="9" fontId="2" fillId="4" borderId="97" xfId="3" applyFont="1" applyFill="1" applyBorder="1"/>
    <xf numFmtId="0" fontId="2" fillId="4" borderId="151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wrapText="1"/>
    </xf>
    <xf numFmtId="0" fontId="2" fillId="4" borderId="69" xfId="0" applyFont="1" applyFill="1" applyBorder="1"/>
    <xf numFmtId="0" fontId="3" fillId="4" borderId="15" xfId="0" applyFont="1" applyFill="1" applyBorder="1"/>
    <xf numFmtId="44" fontId="3" fillId="10" borderId="159" xfId="0" applyNumberFormat="1" applyFont="1" applyFill="1" applyBorder="1"/>
    <xf numFmtId="44" fontId="3" fillId="10" borderId="47" xfId="0" applyNumberFormat="1" applyFont="1" applyFill="1" applyBorder="1"/>
    <xf numFmtId="0" fontId="2" fillId="5" borderId="160" xfId="0" applyFont="1" applyFill="1" applyBorder="1"/>
    <xf numFmtId="0" fontId="2" fillId="0" borderId="142" xfId="0" applyFont="1" applyBorder="1"/>
    <xf numFmtId="0" fontId="5" fillId="9" borderId="100" xfId="0" applyFont="1" applyFill="1" applyBorder="1"/>
    <xf numFmtId="0" fontId="2" fillId="4" borderId="161" xfId="0" applyFont="1" applyFill="1" applyBorder="1" applyAlignment="1">
      <alignment horizontal="center" vertical="center"/>
    </xf>
    <xf numFmtId="0" fontId="2" fillId="2" borderId="142" xfId="0" applyFont="1" applyFill="1" applyBorder="1"/>
    <xf numFmtId="0" fontId="2" fillId="0" borderId="162" xfId="0" applyFont="1" applyFill="1" applyBorder="1"/>
    <xf numFmtId="0" fontId="2" fillId="0" borderId="163" xfId="0" applyFont="1" applyFill="1" applyBorder="1"/>
    <xf numFmtId="0" fontId="2" fillId="4" borderId="154" xfId="0" applyFont="1" applyFill="1" applyBorder="1"/>
    <xf numFmtId="0" fontId="12" fillId="0" borderId="164" xfId="0" applyFont="1" applyFill="1" applyBorder="1"/>
    <xf numFmtId="0" fontId="2" fillId="2" borderId="164" xfId="0" applyFont="1" applyFill="1" applyBorder="1"/>
    <xf numFmtId="0" fontId="2" fillId="2" borderId="165" xfId="0" applyFont="1" applyFill="1" applyBorder="1"/>
    <xf numFmtId="0" fontId="2" fillId="2" borderId="166" xfId="0" applyFont="1" applyFill="1" applyBorder="1"/>
    <xf numFmtId="44" fontId="2" fillId="2" borderId="107" xfId="0" applyNumberFormat="1" applyFont="1" applyFill="1" applyBorder="1" applyAlignment="1">
      <alignment wrapText="1"/>
    </xf>
    <xf numFmtId="44" fontId="2" fillId="2" borderId="167" xfId="0" applyNumberFormat="1" applyFont="1" applyFill="1" applyBorder="1" applyAlignment="1">
      <alignment wrapText="1"/>
    </xf>
    <xf numFmtId="44" fontId="2" fillId="2" borderId="168" xfId="0" applyNumberFormat="1" applyFont="1" applyFill="1" applyBorder="1" applyAlignment="1"/>
    <xf numFmtId="44" fontId="2" fillId="0" borderId="1" xfId="0" applyNumberFormat="1" applyFont="1" applyBorder="1" applyAlignment="1">
      <alignment wrapText="1"/>
    </xf>
    <xf numFmtId="44" fontId="2" fillId="4" borderId="1" xfId="0" applyNumberFormat="1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4" borderId="137" xfId="0" applyFont="1" applyFill="1" applyBorder="1"/>
    <xf numFmtId="44" fontId="2" fillId="4" borderId="30" xfId="0" applyNumberFormat="1" applyFont="1" applyFill="1" applyBorder="1" applyAlignment="1"/>
    <xf numFmtId="0" fontId="2" fillId="4" borderId="138" xfId="0" applyFont="1" applyFill="1" applyBorder="1"/>
    <xf numFmtId="44" fontId="2" fillId="0" borderId="31" xfId="0" applyNumberFormat="1" applyFont="1" applyBorder="1" applyAlignment="1">
      <alignment wrapText="1"/>
    </xf>
    <xf numFmtId="44" fontId="2" fillId="4" borderId="31" xfId="0" applyNumberFormat="1" applyFont="1" applyFill="1" applyBorder="1" applyAlignment="1">
      <alignment wrapText="1"/>
    </xf>
    <xf numFmtId="0" fontId="2" fillId="4" borderId="31" xfId="0" applyFont="1" applyFill="1" applyBorder="1" applyAlignment="1">
      <alignment wrapText="1"/>
    </xf>
    <xf numFmtId="44" fontId="2" fillId="4" borderId="32" xfId="0" applyNumberFormat="1" applyFont="1" applyFill="1" applyBorder="1" applyAlignment="1"/>
    <xf numFmtId="0" fontId="0" fillId="0" borderId="101" xfId="0" applyBorder="1"/>
    <xf numFmtId="44" fontId="2" fillId="4" borderId="20" xfId="0" applyNumberFormat="1" applyFont="1" applyFill="1" applyBorder="1"/>
    <xf numFmtId="0" fontId="2" fillId="0" borderId="126" xfId="0" applyFont="1" applyBorder="1"/>
    <xf numFmtId="9" fontId="2" fillId="4" borderId="169" xfId="3" applyFont="1" applyFill="1" applyBorder="1"/>
    <xf numFmtId="9" fontId="2" fillId="0" borderId="170" xfId="3" applyFont="1" applyBorder="1"/>
    <xf numFmtId="44" fontId="2" fillId="0" borderId="171" xfId="0" applyNumberFormat="1" applyFont="1" applyBorder="1"/>
    <xf numFmtId="0" fontId="2" fillId="0" borderId="12" xfId="0" applyFont="1" applyBorder="1"/>
    <xf numFmtId="44" fontId="3" fillId="0" borderId="172" xfId="2" applyFont="1" applyFill="1" applyBorder="1"/>
    <xf numFmtId="44" fontId="2" fillId="0" borderId="174" xfId="2" applyFont="1" applyFill="1" applyBorder="1"/>
    <xf numFmtId="0" fontId="2" fillId="0" borderId="173" xfId="0" applyFont="1" applyBorder="1"/>
    <xf numFmtId="9" fontId="2" fillId="4" borderId="174" xfId="3" applyFont="1" applyFill="1" applyBorder="1"/>
    <xf numFmtId="9" fontId="3" fillId="4" borderId="172" xfId="3" applyFont="1" applyFill="1" applyBorder="1"/>
    <xf numFmtId="0" fontId="2" fillId="0" borderId="175" xfId="0" applyFont="1" applyBorder="1"/>
    <xf numFmtId="0" fontId="2" fillId="3" borderId="117" xfId="0" applyFont="1" applyFill="1" applyBorder="1"/>
    <xf numFmtId="44" fontId="2" fillId="7" borderId="176" xfId="0" applyNumberFormat="1" applyFont="1" applyFill="1" applyBorder="1"/>
    <xf numFmtId="9" fontId="2" fillId="4" borderId="178" xfId="3" applyFont="1" applyFill="1" applyBorder="1"/>
    <xf numFmtId="0" fontId="2" fillId="0" borderId="175" xfId="0" applyFont="1" applyFill="1" applyBorder="1"/>
    <xf numFmtId="44" fontId="4" fillId="4" borderId="117" xfId="2" applyFont="1" applyFill="1" applyBorder="1"/>
    <xf numFmtId="9" fontId="2" fillId="4" borderId="177" xfId="3" applyFont="1" applyFill="1" applyBorder="1"/>
    <xf numFmtId="0" fontId="2" fillId="0" borderId="179" xfId="0" applyFont="1" applyBorder="1"/>
    <xf numFmtId="44" fontId="4" fillId="7" borderId="176" xfId="0" applyNumberFormat="1" applyFont="1" applyFill="1" applyBorder="1"/>
    <xf numFmtId="0" fontId="2" fillId="0" borderId="180" xfId="0" applyFont="1" applyBorder="1"/>
    <xf numFmtId="44" fontId="2" fillId="4" borderId="177" xfId="0" applyNumberFormat="1" applyFont="1" applyFill="1" applyBorder="1"/>
    <xf numFmtId="44" fontId="2" fillId="4" borderId="171" xfId="0" applyNumberFormat="1" applyFont="1" applyFill="1" applyBorder="1"/>
    <xf numFmtId="0" fontId="10" fillId="3" borderId="181" xfId="0" applyFont="1" applyFill="1" applyBorder="1" applyAlignment="1">
      <alignment horizontal="center" vertical="center" wrapText="1"/>
    </xf>
    <xf numFmtId="0" fontId="2" fillId="4" borderId="182" xfId="0" applyFont="1" applyFill="1" applyBorder="1" applyAlignment="1">
      <alignment horizontal="center" vertical="center"/>
    </xf>
    <xf numFmtId="0" fontId="2" fillId="4" borderId="18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16" fillId="4" borderId="188" xfId="0" applyFont="1" applyFill="1" applyBorder="1" applyAlignment="1">
      <alignment vertical="center" wrapText="1"/>
    </xf>
    <xf numFmtId="0" fontId="2" fillId="0" borderId="189" xfId="0" applyFont="1" applyFill="1" applyBorder="1"/>
    <xf numFmtId="0" fontId="15" fillId="4" borderId="187" xfId="0" applyFont="1" applyFill="1" applyBorder="1" applyAlignment="1">
      <alignment wrapText="1"/>
    </xf>
    <xf numFmtId="0" fontId="2" fillId="0" borderId="191" xfId="0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/>
    </xf>
    <xf numFmtId="0" fontId="3" fillId="0" borderId="83" xfId="0" applyFont="1" applyFill="1" applyBorder="1"/>
    <xf numFmtId="0" fontId="2" fillId="0" borderId="69" xfId="0" applyFont="1" applyFill="1" applyBorder="1"/>
    <xf numFmtId="0" fontId="2" fillId="0" borderId="192" xfId="0" applyFont="1" applyFill="1" applyBorder="1" applyAlignment="1">
      <alignment horizontal="center" vertical="center"/>
    </xf>
    <xf numFmtId="9" fontId="2" fillId="4" borderId="20" xfId="3" applyFont="1" applyFill="1" applyBorder="1"/>
    <xf numFmtId="0" fontId="2" fillId="0" borderId="20" xfId="0" applyFont="1" applyFill="1" applyBorder="1"/>
    <xf numFmtId="44" fontId="2" fillId="4" borderId="19" xfId="0" applyNumberFormat="1" applyFont="1" applyFill="1" applyBorder="1"/>
    <xf numFmtId="0" fontId="0" fillId="0" borderId="22" xfId="0" applyBorder="1"/>
    <xf numFmtId="0" fontId="0" fillId="0" borderId="23" xfId="0" applyBorder="1"/>
    <xf numFmtId="0" fontId="2" fillId="4" borderId="50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0" borderId="194" xfId="0" applyFont="1" applyFill="1" applyBorder="1"/>
    <xf numFmtId="0" fontId="12" fillId="6" borderId="196" xfId="0" applyFont="1" applyFill="1" applyBorder="1"/>
    <xf numFmtId="0" fontId="2" fillId="0" borderId="195" xfId="0" applyFont="1" applyFill="1" applyBorder="1"/>
    <xf numFmtId="9" fontId="3" fillId="4" borderId="197" xfId="3" applyFont="1" applyFill="1" applyBorder="1"/>
    <xf numFmtId="0" fontId="2" fillId="0" borderId="18" xfId="0" applyFont="1" applyFill="1" applyBorder="1" applyAlignment="1">
      <alignment horizontal="center" vertical="center"/>
    </xf>
    <xf numFmtId="0" fontId="2" fillId="0" borderId="146" xfId="0" applyFont="1" applyFill="1" applyBorder="1" applyAlignment="1">
      <alignment horizontal="center" vertical="center"/>
    </xf>
    <xf numFmtId="0" fontId="2" fillId="0" borderId="174" xfId="0" applyFont="1" applyBorder="1"/>
    <xf numFmtId="44" fontId="3" fillId="4" borderId="173" xfId="0" applyNumberFormat="1" applyFont="1" applyFill="1" applyBorder="1"/>
    <xf numFmtId="44" fontId="3" fillId="4" borderId="12" xfId="0" applyNumberFormat="1" applyFont="1" applyFill="1" applyBorder="1"/>
    <xf numFmtId="0" fontId="2" fillId="0" borderId="172" xfId="0" applyFont="1" applyBorder="1"/>
    <xf numFmtId="44" fontId="3" fillId="4" borderId="169" xfId="0" applyNumberFormat="1" applyFont="1" applyFill="1" applyBorder="1"/>
    <xf numFmtId="0" fontId="2" fillId="0" borderId="198" xfId="0" applyFont="1" applyBorder="1"/>
    <xf numFmtId="9" fontId="3" fillId="4" borderId="173" xfId="3" applyFont="1" applyFill="1" applyBorder="1"/>
    <xf numFmtId="9" fontId="3" fillId="0" borderId="174" xfId="3" applyFont="1" applyBorder="1"/>
    <xf numFmtId="9" fontId="2" fillId="4" borderId="173" xfId="3" applyFont="1" applyFill="1" applyBorder="1"/>
    <xf numFmtId="9" fontId="3" fillId="0" borderId="172" xfId="3" applyFont="1" applyBorder="1"/>
    <xf numFmtId="0" fontId="12" fillId="4" borderId="190" xfId="0" applyFont="1" applyFill="1" applyBorder="1"/>
    <xf numFmtId="0" fontId="2" fillId="0" borderId="189" xfId="0" applyFont="1" applyFill="1" applyBorder="1" applyAlignment="1">
      <alignment wrapText="1"/>
    </xf>
    <xf numFmtId="0" fontId="17" fillId="4" borderId="190" xfId="0" applyFont="1" applyFill="1" applyBorder="1"/>
    <xf numFmtId="0" fontId="2" fillId="3" borderId="70" xfId="0" applyFont="1" applyFill="1" applyBorder="1"/>
    <xf numFmtId="0" fontId="12" fillId="3" borderId="38" xfId="0" applyFont="1" applyFill="1" applyBorder="1"/>
    <xf numFmtId="0" fontId="2" fillId="0" borderId="146" xfId="0" applyFont="1" applyBorder="1"/>
    <xf numFmtId="0" fontId="2" fillId="0" borderId="15" xfId="0" applyFont="1" applyFill="1" applyBorder="1"/>
    <xf numFmtId="0" fontId="2" fillId="0" borderId="59" xfId="0" applyFont="1" applyBorder="1"/>
    <xf numFmtId="0" fontId="2" fillId="0" borderId="191" xfId="0" applyFont="1" applyFill="1" applyBorder="1"/>
    <xf numFmtId="0" fontId="2" fillId="0" borderId="199" xfId="0" applyFont="1" applyBorder="1"/>
    <xf numFmtId="0" fontId="0" fillId="13" borderId="200" xfId="0" applyFill="1" applyBorder="1"/>
    <xf numFmtId="0" fontId="2" fillId="4" borderId="57" xfId="0" applyFont="1" applyFill="1" applyBorder="1" applyAlignment="1">
      <alignment horizontal="center"/>
    </xf>
    <xf numFmtId="0" fontId="0" fillId="13" borderId="201" xfId="0" applyFill="1" applyBorder="1"/>
    <xf numFmtId="0" fontId="2" fillId="4" borderId="148" xfId="0" applyFont="1" applyFill="1" applyBorder="1" applyAlignment="1">
      <alignment horizontal="center"/>
    </xf>
    <xf numFmtId="0" fontId="0" fillId="13" borderId="127" xfId="0" applyFill="1" applyBorder="1"/>
    <xf numFmtId="0" fontId="4" fillId="4" borderId="27" xfId="0" applyFont="1" applyFill="1" applyBorder="1" applyAlignment="1">
      <alignment horizontal="center" wrapText="1"/>
    </xf>
    <xf numFmtId="1" fontId="13" fillId="5" borderId="0" xfId="0" applyNumberFormat="1" applyFont="1" applyFill="1" applyBorder="1"/>
    <xf numFmtId="0" fontId="2" fillId="2" borderId="202" xfId="0" applyFont="1" applyFill="1" applyBorder="1"/>
    <xf numFmtId="0" fontId="2" fillId="0" borderId="203" xfId="0" applyFont="1" applyFill="1" applyBorder="1"/>
    <xf numFmtId="0" fontId="2" fillId="0" borderId="204" xfId="0" applyFont="1" applyFill="1" applyBorder="1"/>
    <xf numFmtId="0" fontId="2" fillId="0" borderId="205" xfId="0" applyFont="1" applyFill="1" applyBorder="1"/>
    <xf numFmtId="0" fontId="2" fillId="4" borderId="26" xfId="0" applyFont="1" applyFill="1" applyBorder="1"/>
    <xf numFmtId="0" fontId="2" fillId="0" borderId="109" xfId="0" applyFont="1" applyBorder="1"/>
    <xf numFmtId="0" fontId="2" fillId="0" borderId="26" xfId="0" applyFont="1" applyBorder="1"/>
    <xf numFmtId="0" fontId="2" fillId="0" borderId="206" xfId="0" applyFont="1" applyFill="1" applyBorder="1"/>
    <xf numFmtId="0" fontId="3" fillId="0" borderId="15" xfId="0" applyFont="1" applyFill="1" applyBorder="1"/>
    <xf numFmtId="0" fontId="3" fillId="0" borderId="207" xfId="0" applyFont="1" applyFill="1" applyBorder="1"/>
    <xf numFmtId="0" fontId="2" fillId="4" borderId="208" xfId="0" applyFont="1" applyFill="1" applyBorder="1"/>
    <xf numFmtId="0" fontId="12" fillId="0" borderId="21" xfId="0" applyFont="1" applyFill="1" applyBorder="1"/>
    <xf numFmtId="44" fontId="3" fillId="5" borderId="105" xfId="0" applyNumberFormat="1" applyFont="1" applyFill="1" applyBorder="1" applyAlignment="1">
      <alignment horizontal="right"/>
    </xf>
    <xf numFmtId="44" fontId="3" fillId="5" borderId="5" xfId="0" applyNumberFormat="1" applyFont="1" applyFill="1" applyBorder="1"/>
    <xf numFmtId="0" fontId="2" fillId="0" borderId="22" xfId="0" applyFont="1" applyFill="1" applyBorder="1"/>
    <xf numFmtId="44" fontId="3" fillId="0" borderId="209" xfId="0" applyNumberFormat="1" applyFont="1" applyBorder="1"/>
    <xf numFmtId="44" fontId="3" fillId="0" borderId="90" xfId="0" applyNumberFormat="1" applyFont="1" applyBorder="1"/>
    <xf numFmtId="0" fontId="0" fillId="0" borderId="192" xfId="0" applyBorder="1"/>
    <xf numFmtId="0" fontId="0" fillId="0" borderId="84" xfId="0" applyBorder="1"/>
    <xf numFmtId="44" fontId="3" fillId="0" borderId="103" xfId="0" applyNumberFormat="1" applyFont="1" applyFill="1" applyBorder="1" applyAlignment="1">
      <alignment horizontal="right"/>
    </xf>
    <xf numFmtId="44" fontId="3" fillId="0" borderId="78" xfId="0" applyNumberFormat="1" applyFont="1" applyFill="1" applyBorder="1"/>
    <xf numFmtId="44" fontId="3" fillId="4" borderId="210" xfId="0" applyNumberFormat="1" applyFont="1" applyFill="1" applyBorder="1" applyAlignment="1">
      <alignment horizontal="right"/>
    </xf>
    <xf numFmtId="44" fontId="3" fillId="4" borderId="211" xfId="0" applyNumberFormat="1" applyFont="1" applyFill="1" applyBorder="1"/>
    <xf numFmtId="44" fontId="3" fillId="4" borderId="212" xfId="0" applyNumberFormat="1" applyFont="1" applyFill="1" applyBorder="1"/>
    <xf numFmtId="9" fontId="3" fillId="5" borderId="145" xfId="0" applyNumberFormat="1" applyFont="1" applyFill="1" applyBorder="1"/>
    <xf numFmtId="9" fontId="2" fillId="0" borderId="5" xfId="3" applyFont="1" applyBorder="1"/>
    <xf numFmtId="9" fontId="2" fillId="0" borderId="213" xfId="3" applyFont="1" applyBorder="1"/>
    <xf numFmtId="9" fontId="3" fillId="4" borderId="214" xfId="0" applyNumberFormat="1" applyFont="1" applyFill="1" applyBorder="1"/>
    <xf numFmtId="9" fontId="2" fillId="4" borderId="215" xfId="3" applyFont="1" applyFill="1" applyBorder="1"/>
    <xf numFmtId="9" fontId="2" fillId="4" borderId="216" xfId="3" applyFont="1" applyFill="1" applyBorder="1"/>
    <xf numFmtId="0" fontId="6" fillId="11" borderId="217" xfId="0" applyFont="1" applyFill="1" applyBorder="1" applyAlignment="1">
      <alignment vertical="center" wrapText="1"/>
    </xf>
    <xf numFmtId="44" fontId="6" fillId="11" borderId="218" xfId="0" applyNumberFormat="1" applyFont="1" applyFill="1" applyBorder="1" applyAlignment="1">
      <alignment vertical="center"/>
    </xf>
    <xf numFmtId="0" fontId="12" fillId="2" borderId="219" xfId="0" applyFont="1" applyFill="1" applyBorder="1"/>
    <xf numFmtId="44" fontId="12" fillId="2" borderId="68" xfId="0" applyNumberFormat="1" applyFont="1" applyFill="1" applyBorder="1"/>
    <xf numFmtId="0" fontId="2" fillId="2" borderId="160" xfId="0" applyFont="1" applyFill="1" applyBorder="1"/>
    <xf numFmtId="44" fontId="2" fillId="2" borderId="68" xfId="0" applyNumberFormat="1" applyFont="1" applyFill="1" applyBorder="1"/>
    <xf numFmtId="166" fontId="4" fillId="6" borderId="44" xfId="1" applyNumberFormat="1" applyFont="1" applyFill="1" applyBorder="1"/>
    <xf numFmtId="166" fontId="2" fillId="6" borderId="46" xfId="1" applyNumberFormat="1" applyFont="1" applyFill="1" applyBorder="1"/>
    <xf numFmtId="166" fontId="2" fillId="6" borderId="44" xfId="1" applyNumberFormat="1" applyFont="1" applyFill="1" applyBorder="1"/>
    <xf numFmtId="166" fontId="2" fillId="6" borderId="46" xfId="0" applyNumberFormat="1" applyFont="1" applyFill="1" applyBorder="1"/>
    <xf numFmtId="9" fontId="2" fillId="0" borderId="184" xfId="3" applyFont="1" applyFill="1" applyBorder="1"/>
    <xf numFmtId="9" fontId="2" fillId="0" borderId="18" xfId="3" applyFont="1" applyFill="1" applyBorder="1"/>
    <xf numFmtId="9" fontId="2" fillId="0" borderId="193" xfId="3" applyFont="1" applyFill="1" applyBorder="1"/>
    <xf numFmtId="9" fontId="3" fillId="0" borderId="39" xfId="3" applyFont="1" applyFill="1" applyBorder="1"/>
    <xf numFmtId="9" fontId="3" fillId="0" borderId="29" xfId="3" applyFont="1" applyBorder="1"/>
    <xf numFmtId="9" fontId="3" fillId="4" borderId="4" xfId="3" applyFont="1" applyFill="1" applyBorder="1"/>
    <xf numFmtId="44" fontId="3" fillId="4" borderId="15" xfId="0" applyNumberFormat="1" applyFont="1" applyFill="1" applyBorder="1"/>
    <xf numFmtId="0" fontId="2" fillId="4" borderId="137" xfId="0" applyFont="1" applyFill="1" applyBorder="1" applyAlignment="1">
      <alignment wrapText="1"/>
    </xf>
    <xf numFmtId="0" fontId="2" fillId="0" borderId="220" xfId="0" applyFont="1" applyFill="1" applyBorder="1"/>
    <xf numFmtId="1" fontId="2" fillId="0" borderId="41" xfId="3" applyNumberFormat="1" applyFont="1" applyFill="1" applyBorder="1"/>
    <xf numFmtId="1" fontId="2" fillId="0" borderId="2" xfId="3" applyNumberFormat="1" applyFont="1" applyBorder="1"/>
    <xf numFmtId="166" fontId="2" fillId="4" borderId="45" xfId="1" applyNumberFormat="1" applyFont="1" applyFill="1" applyBorder="1"/>
    <xf numFmtId="44" fontId="2" fillId="0" borderId="78" xfId="2" applyFont="1" applyBorder="1"/>
    <xf numFmtId="0" fontId="2" fillId="0" borderId="155" xfId="0" applyFont="1" applyFill="1" applyBorder="1"/>
    <xf numFmtId="44" fontId="2" fillId="0" borderId="96" xfId="3" applyNumberFormat="1" applyFont="1" applyFill="1" applyBorder="1"/>
    <xf numFmtId="9" fontId="2" fillId="0" borderId="57" xfId="3" applyFont="1" applyBorder="1"/>
    <xf numFmtId="0" fontId="2" fillId="0" borderId="22" xfId="0" applyFont="1" applyBorder="1"/>
    <xf numFmtId="44" fontId="2" fillId="4" borderId="221" xfId="0" applyNumberFormat="1" applyFont="1" applyFill="1" applyBorder="1"/>
    <xf numFmtId="44" fontId="3" fillId="4" borderId="222" xfId="0" applyNumberFormat="1" applyFont="1" applyFill="1" applyBorder="1"/>
    <xf numFmtId="44" fontId="2" fillId="4" borderId="223" xfId="0" applyNumberFormat="1" applyFont="1" applyFill="1" applyBorder="1"/>
    <xf numFmtId="0" fontId="12" fillId="0" borderId="140" xfId="0" applyFont="1" applyBorder="1"/>
    <xf numFmtId="44" fontId="2" fillId="4" borderId="65" xfId="1" applyNumberFormat="1" applyFont="1" applyFill="1" applyBorder="1"/>
    <xf numFmtId="166" fontId="2" fillId="3" borderId="54" xfId="1" applyNumberFormat="1" applyFont="1" applyFill="1" applyBorder="1"/>
    <xf numFmtId="9" fontId="2" fillId="0" borderId="63" xfId="3" applyFont="1" applyBorder="1"/>
    <xf numFmtId="0" fontId="12" fillId="0" borderId="224" xfId="0" applyFont="1" applyFill="1" applyBorder="1"/>
    <xf numFmtId="44" fontId="2" fillId="6" borderId="68" xfId="1" applyNumberFormat="1" applyFont="1" applyFill="1" applyBorder="1"/>
    <xf numFmtId="44" fontId="2" fillId="0" borderId="225" xfId="3" applyNumberFormat="1" applyFont="1" applyFill="1" applyBorder="1"/>
    <xf numFmtId="9" fontId="2" fillId="0" borderId="142" xfId="3" applyFont="1" applyBorder="1"/>
    <xf numFmtId="9" fontId="2" fillId="0" borderId="165" xfId="3" applyFont="1" applyBorder="1"/>
    <xf numFmtId="44" fontId="2" fillId="4" borderId="68" xfId="1" applyNumberFormat="1" applyFont="1" applyFill="1" applyBorder="1"/>
    <xf numFmtId="0" fontId="2" fillId="0" borderId="0" xfId="0" applyFont="1" applyBorder="1"/>
    <xf numFmtId="0" fontId="7" fillId="8" borderId="100" xfId="0" applyFont="1" applyFill="1" applyBorder="1" applyAlignment="1">
      <alignment horizontal="center" vertical="center"/>
    </xf>
    <xf numFmtId="0" fontId="7" fillId="8" borderId="127" xfId="0" applyFont="1" applyFill="1" applyBorder="1" applyAlignment="1">
      <alignment horizontal="center" vertical="center"/>
    </xf>
    <xf numFmtId="0" fontId="7" fillId="8" borderId="128" xfId="0" applyFont="1" applyFill="1" applyBorder="1" applyAlignment="1">
      <alignment horizontal="center" vertical="center"/>
    </xf>
    <xf numFmtId="0" fontId="6" fillId="9" borderId="136" xfId="0" applyFont="1" applyFill="1" applyBorder="1" applyAlignment="1">
      <alignment horizontal="center" vertical="center"/>
    </xf>
    <xf numFmtId="0" fontId="6" fillId="9" borderId="29" xfId="0" applyFont="1" applyFill="1" applyBorder="1" applyAlignment="1">
      <alignment horizontal="center" vertical="center"/>
    </xf>
    <xf numFmtId="0" fontId="11" fillId="4" borderId="148" xfId="0" applyFont="1" applyFill="1" applyBorder="1" applyAlignment="1">
      <alignment horizontal="center" vertical="center" wrapText="1"/>
    </xf>
    <xf numFmtId="0" fontId="11" fillId="4" borderId="72" xfId="0" applyFont="1" applyFill="1" applyBorder="1" applyAlignment="1">
      <alignment horizontal="center" vertical="center" wrapText="1"/>
    </xf>
    <xf numFmtId="0" fontId="11" fillId="4" borderId="73" xfId="0" applyFont="1" applyFill="1" applyBorder="1" applyAlignment="1">
      <alignment horizontal="center" vertical="center" wrapText="1"/>
    </xf>
    <xf numFmtId="0" fontId="11" fillId="4" borderId="103" xfId="0" applyFont="1" applyFill="1" applyBorder="1" applyAlignment="1">
      <alignment horizontal="center" vertical="center" wrapText="1"/>
    </xf>
    <xf numFmtId="0" fontId="11" fillId="4" borderId="77" xfId="0" applyFont="1" applyFill="1" applyBorder="1" applyAlignment="1">
      <alignment horizontal="center" vertical="center" wrapText="1"/>
    </xf>
    <xf numFmtId="0" fontId="11" fillId="4" borderId="78" xfId="0" applyFont="1" applyFill="1" applyBorder="1" applyAlignment="1">
      <alignment horizontal="center" vertical="center" wrapText="1"/>
    </xf>
    <xf numFmtId="0" fontId="11" fillId="4" borderId="184" xfId="0" applyFont="1" applyFill="1" applyBorder="1" applyAlignment="1">
      <alignment horizontal="center" vertical="center" wrapText="1"/>
    </xf>
    <xf numFmtId="0" fontId="11" fillId="4" borderId="185" xfId="0" applyFont="1" applyFill="1" applyBorder="1" applyAlignment="1">
      <alignment horizontal="center" vertical="center" wrapText="1"/>
    </xf>
    <xf numFmtId="0" fontId="11" fillId="4" borderId="147" xfId="0" applyFont="1" applyFill="1" applyBorder="1" applyAlignment="1">
      <alignment horizontal="center" vertical="center" wrapText="1"/>
    </xf>
    <xf numFmtId="0" fontId="11" fillId="4" borderId="59" xfId="0" applyFont="1" applyFill="1" applyBorder="1" applyAlignment="1">
      <alignment horizontal="center" vertical="center" wrapText="1"/>
    </xf>
    <xf numFmtId="0" fontId="11" fillId="4" borderId="60" xfId="0" applyFont="1" applyFill="1" applyBorder="1" applyAlignment="1">
      <alignment horizontal="center" vertical="center" wrapText="1"/>
    </xf>
    <xf numFmtId="0" fontId="11" fillId="4" borderId="149" xfId="0" applyFont="1" applyFill="1" applyBorder="1" applyAlignment="1">
      <alignment horizontal="center" vertical="center" wrapText="1"/>
    </xf>
    <xf numFmtId="0" fontId="11" fillId="4" borderId="81" xfId="0" applyFont="1" applyFill="1" applyBorder="1" applyAlignment="1">
      <alignment horizontal="center" vertical="center" wrapText="1"/>
    </xf>
    <xf numFmtId="0" fontId="11" fillId="4" borderId="82" xfId="0" applyFont="1" applyFill="1" applyBorder="1" applyAlignment="1">
      <alignment horizontal="center" vertical="center" wrapText="1"/>
    </xf>
    <xf numFmtId="0" fontId="2" fillId="4" borderId="226" xfId="0" applyFont="1" applyFill="1" applyBorder="1" applyAlignment="1">
      <alignment horizontal="center" vertical="center"/>
    </xf>
    <xf numFmtId="0" fontId="2" fillId="0" borderId="227" xfId="0" applyFont="1" applyFill="1" applyBorder="1"/>
    <xf numFmtId="0" fontId="11" fillId="4" borderId="193" xfId="0" applyFont="1" applyFill="1" applyBorder="1" applyAlignment="1">
      <alignment horizontal="center" vertical="center" wrapText="1"/>
    </xf>
    <xf numFmtId="0" fontId="2" fillId="0" borderId="109" xfId="0" applyFont="1" applyFill="1" applyBorder="1" applyAlignment="1">
      <alignment horizontal="center" vertical="center"/>
    </xf>
    <xf numFmtId="0" fontId="2" fillId="0" borderId="228" xfId="0" applyFont="1" applyBorder="1"/>
    <xf numFmtId="9" fontId="3" fillId="4" borderId="229" xfId="3" applyFont="1" applyFill="1" applyBorder="1"/>
    <xf numFmtId="9" fontId="3" fillId="0" borderId="228" xfId="3" applyFont="1" applyBorder="1"/>
    <xf numFmtId="44" fontId="2" fillId="4" borderId="230" xfId="0" applyNumberFormat="1" applyFont="1" applyFill="1" applyBorder="1"/>
    <xf numFmtId="9" fontId="2" fillId="4" borderId="170" xfId="3" applyFont="1" applyFill="1" applyBorder="1"/>
    <xf numFmtId="0" fontId="2" fillId="0" borderId="230" xfId="0" applyFont="1" applyBorder="1"/>
    <xf numFmtId="44" fontId="2" fillId="4" borderId="171" xfId="2" applyFont="1" applyFill="1" applyBorder="1"/>
    <xf numFmtId="44" fontId="2" fillId="0" borderId="228" xfId="2" applyFont="1" applyFill="1" applyBorder="1"/>
    <xf numFmtId="0" fontId="2" fillId="0" borderId="229" xfId="0" applyFont="1" applyBorder="1"/>
    <xf numFmtId="44" fontId="2" fillId="0" borderId="231" xfId="0" applyNumberFormat="1" applyFont="1" applyBorder="1"/>
    <xf numFmtId="0" fontId="2" fillId="4" borderId="232" xfId="0" applyFont="1" applyFill="1" applyBorder="1" applyAlignment="1">
      <alignment horizontal="center"/>
    </xf>
    <xf numFmtId="0" fontId="11" fillId="4" borderId="109" xfId="0" applyFont="1" applyFill="1" applyBorder="1" applyAlignment="1">
      <alignment horizontal="center" vertical="center" wrapText="1"/>
    </xf>
    <xf numFmtId="0" fontId="2" fillId="0" borderId="192" xfId="0" applyFont="1" applyBorder="1"/>
    <xf numFmtId="44" fontId="3" fillId="4" borderId="131" xfId="0" applyNumberFormat="1" applyFont="1" applyFill="1" applyBorder="1"/>
    <xf numFmtId="44" fontId="3" fillId="4" borderId="233" xfId="0" applyNumberFormat="1" applyFont="1" applyFill="1" applyBorder="1"/>
    <xf numFmtId="44" fontId="4" fillId="4" borderId="131" xfId="0" applyNumberFormat="1" applyFont="1" applyFill="1" applyBorder="1"/>
    <xf numFmtId="44" fontId="3" fillId="0" borderId="233" xfId="0" applyNumberFormat="1" applyFont="1" applyBorder="1"/>
    <xf numFmtId="0" fontId="2" fillId="0" borderId="13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4" borderId="1" xfId="0" applyFill="1" applyBorder="1"/>
    <xf numFmtId="166" fontId="2" fillId="0" borderId="1" xfId="0" applyNumberFormat="1" applyFont="1" applyBorder="1"/>
    <xf numFmtId="0" fontId="0" fillId="14" borderId="0" xfId="0" applyFill="1"/>
    <xf numFmtId="0" fontId="2" fillId="2" borderId="1" xfId="0" applyFont="1" applyFill="1" applyBorder="1" applyAlignment="1">
      <alignment horizontal="center"/>
    </xf>
    <xf numFmtId="0" fontId="18" fillId="0" borderId="1" xfId="0" applyFont="1" applyBorder="1"/>
    <xf numFmtId="0" fontId="18" fillId="5" borderId="1" xfId="0" applyFont="1" applyFill="1" applyBorder="1"/>
    <xf numFmtId="0" fontId="18" fillId="0" borderId="1" xfId="0" applyFont="1" applyFill="1" applyBorder="1"/>
    <xf numFmtId="0" fontId="0" fillId="11" borderId="1" xfId="0" applyFill="1" applyBorder="1"/>
    <xf numFmtId="0" fontId="10" fillId="3" borderId="234" xfId="0" applyFont="1" applyFill="1" applyBorder="1" applyAlignment="1">
      <alignment horizontal="center" vertical="center" wrapText="1"/>
    </xf>
    <xf numFmtId="0" fontId="15" fillId="4" borderId="31" xfId="0" applyFont="1" applyFill="1" applyBorder="1" applyAlignment="1">
      <alignment wrapText="1"/>
    </xf>
    <xf numFmtId="0" fontId="2" fillId="0" borderId="61" xfId="0" applyFont="1" applyBorder="1"/>
    <xf numFmtId="2" fontId="4" fillId="6" borderId="62" xfId="0" applyNumberFormat="1" applyFont="1" applyFill="1" applyBorder="1"/>
    <xf numFmtId="0" fontId="3" fillId="0" borderId="24" xfId="0" applyFont="1" applyFill="1" applyBorder="1" applyAlignment="1">
      <alignment horizontal="right"/>
    </xf>
    <xf numFmtId="0" fontId="3" fillId="0" borderId="4" xfId="0" applyFont="1" applyFill="1" applyBorder="1"/>
    <xf numFmtId="0" fontId="3" fillId="0" borderId="63" xfId="0" applyFont="1" applyFill="1" applyBorder="1"/>
    <xf numFmtId="2" fontId="12" fillId="3" borderId="54" xfId="0" applyNumberFormat="1" applyFont="1" applyFill="1" applyBorder="1"/>
    <xf numFmtId="2" fontId="4" fillId="6" borderId="76" xfId="0" applyNumberFormat="1" applyFont="1" applyFill="1" applyBorder="1" applyAlignment="1">
      <alignment horizontal="right" vertical="center" wrapText="1"/>
    </xf>
    <xf numFmtId="2" fontId="2" fillId="6" borderId="54" xfId="3" applyNumberFormat="1" applyFont="1" applyFill="1" applyBorder="1"/>
    <xf numFmtId="2" fontId="4" fillId="6" borderId="186" xfId="0" applyNumberFormat="1" applyFont="1" applyFill="1" applyBorder="1" applyAlignment="1">
      <alignment horizontal="right" wrapText="1"/>
    </xf>
    <xf numFmtId="2" fontId="2" fillId="6" borderId="178" xfId="0" applyNumberFormat="1" applyFont="1" applyFill="1" applyBorder="1"/>
    <xf numFmtId="2" fontId="2" fillId="6" borderId="176" xfId="0" applyNumberFormat="1" applyFont="1" applyFill="1" applyBorder="1"/>
    <xf numFmtId="2" fontId="2" fillId="6" borderId="177" xfId="0" applyNumberFormat="1" applyFont="1" applyFill="1" applyBorder="1"/>
    <xf numFmtId="2" fontId="2" fillId="6" borderId="53" xfId="0" applyNumberFormat="1" applyFont="1" applyFill="1" applyBorder="1"/>
    <xf numFmtId="0" fontId="2" fillId="3" borderId="106" xfId="0" applyFont="1" applyFill="1" applyBorder="1"/>
    <xf numFmtId="1" fontId="4" fillId="0" borderId="104" xfId="0" applyNumberFormat="1" applyFont="1" applyFill="1" applyBorder="1" applyAlignment="1">
      <alignment horizontal="right"/>
    </xf>
    <xf numFmtId="0" fontId="3" fillId="0" borderId="74" xfId="0" applyFont="1" applyFill="1" applyBorder="1"/>
    <xf numFmtId="0" fontId="2" fillId="0" borderId="75" xfId="0" applyFont="1" applyFill="1" applyBorder="1"/>
    <xf numFmtId="0" fontId="2" fillId="0" borderId="17" xfId="0" applyFont="1" applyFill="1" applyBorder="1"/>
    <xf numFmtId="0" fontId="2" fillId="0" borderId="6" xfId="0" applyFont="1" applyFill="1" applyBorder="1"/>
    <xf numFmtId="0" fontId="2" fillId="0" borderId="29" xfId="0" applyFont="1" applyBorder="1"/>
    <xf numFmtId="0" fontId="2" fillId="0" borderId="165" xfId="0" applyFont="1" applyBorder="1"/>
    <xf numFmtId="0" fontId="0" fillId="0" borderId="85" xfId="0" applyBorder="1"/>
    <xf numFmtId="44" fontId="3" fillId="10" borderId="235" xfId="0" applyNumberFormat="1" applyFont="1" applyFill="1" applyBorder="1"/>
    <xf numFmtId="0" fontId="0" fillId="0" borderId="236" xfId="0" applyBorder="1"/>
    <xf numFmtId="0" fontId="2" fillId="0" borderId="85" xfId="0" applyFont="1" applyFill="1" applyBorder="1"/>
    <xf numFmtId="44" fontId="3" fillId="0" borderId="237" xfId="0" applyNumberFormat="1" applyFont="1" applyBorder="1"/>
    <xf numFmtId="44" fontId="3" fillId="5" borderId="238" xfId="0" applyNumberFormat="1" applyFont="1" applyFill="1" applyBorder="1"/>
    <xf numFmtId="0" fontId="2" fillId="0" borderId="239" xfId="0" applyFont="1" applyBorder="1"/>
    <xf numFmtId="9" fontId="2" fillId="4" borderId="63" xfId="3" applyFont="1" applyFill="1" applyBorder="1"/>
    <xf numFmtId="1" fontId="2" fillId="0" borderId="33" xfId="3" applyNumberFormat="1" applyFont="1" applyBorder="1"/>
    <xf numFmtId="44" fontId="2" fillId="4" borderId="240" xfId="0" applyNumberFormat="1" applyFont="1" applyFill="1" applyBorder="1"/>
    <xf numFmtId="44" fontId="2" fillId="4" borderId="212" xfId="0" applyNumberFormat="1" applyFont="1" applyFill="1" applyBorder="1"/>
    <xf numFmtId="0" fontId="2" fillId="2" borderId="238" xfId="0" applyFont="1" applyFill="1" applyBorder="1"/>
    <xf numFmtId="2" fontId="2" fillId="6" borderId="54" xfId="0" applyNumberFormat="1" applyFont="1" applyFill="1" applyBorder="1"/>
    <xf numFmtId="2" fontId="2" fillId="6" borderId="68" xfId="0" applyNumberFormat="1" applyFont="1" applyFill="1" applyBorder="1"/>
    <xf numFmtId="2" fontId="2" fillId="6" borderId="71" xfId="0" applyNumberFormat="1" applyFont="1" applyFill="1" applyBorder="1"/>
    <xf numFmtId="2" fontId="4" fillId="6" borderId="157" xfId="0" applyNumberFormat="1" applyFont="1" applyFill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CC0066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Kate O'Brien" id="{79D7E019-6AA3-4388-ACEC-883C479E045F}" userId="S::kobrien@prismlit.com::f9808ad7-e1b1-4b5c-87ed-dbc0cd36fac3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16" dT="2021-03-05T18:01:54.86" personId="{79D7E019-6AA3-4388-ACEC-883C479E045F}" id="{DCDE1969-38D5-4025-BD43-5C98235FD681}">
    <text>Assumes ALL responsive documents reviewed in 2nd Pass.</text>
  </threadedComment>
</ThreadedComment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A3E7F-C02E-4698-948B-26590924909E}">
  <dimension ref="A1:H13"/>
  <sheetViews>
    <sheetView tabSelected="1" workbookViewId="0">
      <selection activeCell="H6" sqref="H6"/>
    </sheetView>
  </sheetViews>
  <sheetFormatPr defaultColWidth="8.88671875" defaultRowHeight="13.8" x14ac:dyDescent="0.25"/>
  <cols>
    <col min="1" max="1" width="22.88671875" style="4" customWidth="1"/>
    <col min="2" max="4" width="17.77734375" style="11" customWidth="1"/>
    <col min="5" max="5" width="17.77734375" style="4" customWidth="1"/>
    <col min="6" max="6" width="3.6640625" style="4" customWidth="1"/>
    <col min="7" max="7" width="34.109375" style="4" customWidth="1"/>
    <col min="8" max="16384" width="8.88671875" style="4"/>
  </cols>
  <sheetData>
    <row r="1" spans="1:8" ht="23.4" customHeight="1" thickBot="1" x14ac:dyDescent="0.3">
      <c r="A1" s="537" t="s">
        <v>41</v>
      </c>
      <c r="B1" s="538"/>
      <c r="C1" s="538"/>
      <c r="D1" s="538"/>
      <c r="E1" s="539"/>
      <c r="G1" s="540" t="s">
        <v>160</v>
      </c>
      <c r="H1" s="541"/>
    </row>
    <row r="2" spans="1:8" ht="33.6" customHeight="1" thickBot="1" x14ac:dyDescent="0.3">
      <c r="A2" s="258"/>
      <c r="B2" s="256" t="s">
        <v>42</v>
      </c>
      <c r="C2" s="256" t="s">
        <v>94</v>
      </c>
      <c r="D2" s="257" t="s">
        <v>95</v>
      </c>
      <c r="E2" s="259" t="s">
        <v>40</v>
      </c>
      <c r="G2" s="298" t="s">
        <v>159</v>
      </c>
      <c r="H2" s="299" t="s">
        <v>158</v>
      </c>
    </row>
    <row r="3" spans="1:8" ht="33.6" customHeight="1" x14ac:dyDescent="0.25">
      <c r="A3" s="375" t="s">
        <v>98</v>
      </c>
      <c r="B3" s="376">
        <f>COLLECTION!B132</f>
        <v>0</v>
      </c>
      <c r="C3" s="376">
        <f>PROCESSING_HOSTING!B63</f>
        <v>0</v>
      </c>
      <c r="D3" s="377">
        <f>REVIEW_PRODUCTION!B55</f>
        <v>0</v>
      </c>
      <c r="E3" s="378">
        <f>SUM(B3:D3)</f>
        <v>0</v>
      </c>
      <c r="G3" s="300" t="s">
        <v>91</v>
      </c>
      <c r="H3" s="301">
        <f>PROCESSING_HOSTING!B6</f>
        <v>0</v>
      </c>
    </row>
    <row r="4" spans="1:8" ht="27" customHeight="1" x14ac:dyDescent="0.25">
      <c r="A4" s="382" t="s">
        <v>96</v>
      </c>
      <c r="B4" s="379">
        <f>COLLECTION!B17</f>
        <v>0</v>
      </c>
      <c r="C4" s="380"/>
      <c r="D4" s="381"/>
      <c r="E4" s="383"/>
      <c r="G4" s="300" t="s">
        <v>156</v>
      </c>
      <c r="H4" s="301">
        <f>PROCESSING_HOSTING!B13</f>
        <v>0</v>
      </c>
    </row>
    <row r="5" spans="1:8" ht="27" customHeight="1" x14ac:dyDescent="0.25">
      <c r="A5" s="382" t="s">
        <v>37</v>
      </c>
      <c r="B5" s="379">
        <f>COLLECTION!B32</f>
        <v>0</v>
      </c>
      <c r="C5" s="380"/>
      <c r="D5" s="381"/>
      <c r="E5" s="383"/>
      <c r="G5" s="300" t="s">
        <v>155</v>
      </c>
      <c r="H5" s="301">
        <f>PROCESSING_HOSTING!B20</f>
        <v>0</v>
      </c>
    </row>
    <row r="6" spans="1:8" ht="27" customHeight="1" x14ac:dyDescent="0.25">
      <c r="A6" s="513" t="s">
        <v>36</v>
      </c>
      <c r="B6" s="379">
        <f>COLLECTION!B49</f>
        <v>0</v>
      </c>
      <c r="C6" s="380"/>
      <c r="D6" s="381"/>
      <c r="E6" s="383"/>
      <c r="G6" s="300" t="s">
        <v>157</v>
      </c>
      <c r="H6" s="301">
        <f>REVIEW_PRODUCTION!B6</f>
        <v>0</v>
      </c>
    </row>
    <row r="7" spans="1:8" ht="27" customHeight="1" x14ac:dyDescent="0.25">
      <c r="A7" s="382" t="s">
        <v>35</v>
      </c>
      <c r="B7" s="379">
        <f>COLLECTION!B66</f>
        <v>0</v>
      </c>
      <c r="C7" s="380"/>
      <c r="D7" s="381"/>
      <c r="E7" s="383"/>
      <c r="G7" s="300"/>
      <c r="H7" s="141"/>
    </row>
    <row r="8" spans="1:8" ht="27" customHeight="1" x14ac:dyDescent="0.25">
      <c r="A8" s="382" t="s">
        <v>38</v>
      </c>
      <c r="B8" s="379">
        <f>COLLECTION!B80</f>
        <v>0</v>
      </c>
      <c r="C8" s="380"/>
      <c r="D8" s="381"/>
      <c r="E8" s="383"/>
      <c r="G8" s="300"/>
      <c r="H8" s="141"/>
    </row>
    <row r="9" spans="1:8" ht="27" customHeight="1" x14ac:dyDescent="0.25">
      <c r="A9" s="382" t="s">
        <v>39</v>
      </c>
      <c r="B9" s="379">
        <f>COLLECTION!B97</f>
        <v>0</v>
      </c>
      <c r="C9" s="380"/>
      <c r="D9" s="381"/>
      <c r="E9" s="383"/>
      <c r="G9" s="300"/>
      <c r="H9" s="141"/>
    </row>
    <row r="10" spans="1:8" ht="27" customHeight="1" x14ac:dyDescent="0.25">
      <c r="A10" s="382" t="s">
        <v>97</v>
      </c>
      <c r="B10" s="379">
        <f>COLLECTION!B114</f>
        <v>0</v>
      </c>
      <c r="C10" s="380"/>
      <c r="D10" s="381"/>
      <c r="E10" s="383"/>
      <c r="G10" s="300"/>
      <c r="H10" s="141"/>
    </row>
    <row r="11" spans="1:8" ht="27" customHeight="1" thickBot="1" x14ac:dyDescent="0.3">
      <c r="A11" s="384" t="s">
        <v>99</v>
      </c>
      <c r="B11" s="385">
        <f>COLLECTION!B131</f>
        <v>0</v>
      </c>
      <c r="C11" s="386"/>
      <c r="D11" s="387"/>
      <c r="E11" s="388"/>
      <c r="G11" s="302"/>
      <c r="H11" s="30"/>
    </row>
    <row r="13" spans="1:8" x14ac:dyDescent="0.25">
      <c r="B13" s="12"/>
    </row>
  </sheetData>
  <mergeCells count="2">
    <mergeCell ref="A1:E1"/>
    <mergeCell ref="G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73C09-8A92-48F7-A6BD-4439E061F887}">
  <dimension ref="A1:G205"/>
  <sheetViews>
    <sheetView workbookViewId="0">
      <selection activeCell="A4" sqref="A4"/>
    </sheetView>
  </sheetViews>
  <sheetFormatPr defaultRowHeight="14.4" x14ac:dyDescent="0.3"/>
  <cols>
    <col min="1" max="1" width="54.33203125" bestFit="1" customWidth="1"/>
    <col min="2" max="2" width="19.5546875" customWidth="1"/>
    <col min="3" max="3" width="12.109375" style="4" customWidth="1"/>
    <col min="4" max="5" width="11.21875" style="4" bestFit="1" customWidth="1"/>
    <col min="6" max="6" width="4.5546875" style="20" customWidth="1"/>
    <col min="7" max="7" width="45.109375" bestFit="1" customWidth="1"/>
  </cols>
  <sheetData>
    <row r="1" spans="1:7" ht="28.8" customHeight="1" thickBot="1" x14ac:dyDescent="0.35">
      <c r="A1" s="114" t="s">
        <v>0</v>
      </c>
      <c r="B1" s="115"/>
      <c r="C1" s="115"/>
      <c r="D1" s="115"/>
      <c r="E1" s="116"/>
      <c r="F1" s="23"/>
      <c r="G1" s="23"/>
    </row>
    <row r="2" spans="1:7" ht="57" customHeight="1" thickBot="1" x14ac:dyDescent="0.35">
      <c r="A2" s="294" t="s">
        <v>154</v>
      </c>
      <c r="B2" s="292"/>
      <c r="C2" s="292"/>
      <c r="D2" s="292"/>
      <c r="E2" s="293"/>
      <c r="F2" s="23"/>
      <c r="G2" s="23"/>
    </row>
    <row r="3" spans="1:7" ht="19.2" customHeight="1" thickBot="1" x14ac:dyDescent="0.35">
      <c r="A3" s="341" t="s">
        <v>128</v>
      </c>
      <c r="B3" s="137" t="s">
        <v>5</v>
      </c>
      <c r="C3" s="342" t="s">
        <v>2</v>
      </c>
      <c r="D3" s="290" t="s">
        <v>3</v>
      </c>
      <c r="E3" s="291" t="s">
        <v>4</v>
      </c>
      <c r="F3" s="23"/>
      <c r="G3" s="190"/>
    </row>
    <row r="4" spans="1:7" ht="33.6" customHeight="1" thickBot="1" x14ac:dyDescent="0.35">
      <c r="A4" s="100" t="s">
        <v>192</v>
      </c>
      <c r="B4" s="326" t="s">
        <v>103</v>
      </c>
      <c r="C4" s="542" t="s">
        <v>102</v>
      </c>
      <c r="D4" s="543"/>
      <c r="E4" s="544"/>
    </row>
    <row r="5" spans="1:7" x14ac:dyDescent="0.3">
      <c r="A5" s="71" t="s">
        <v>1</v>
      </c>
      <c r="B5" s="72"/>
      <c r="C5" s="73"/>
      <c r="D5" s="74"/>
      <c r="E5" s="75"/>
    </row>
    <row r="6" spans="1:7" x14ac:dyDescent="0.3">
      <c r="A6" s="42" t="s">
        <v>12</v>
      </c>
      <c r="B6" s="51"/>
      <c r="C6" s="44">
        <v>400</v>
      </c>
      <c r="D6" s="33">
        <v>500</v>
      </c>
      <c r="E6" s="28">
        <v>600</v>
      </c>
    </row>
    <row r="7" spans="1:7" ht="15" thickBot="1" x14ac:dyDescent="0.35">
      <c r="A7" s="43" t="s">
        <v>106</v>
      </c>
      <c r="B7" s="82">
        <f>B5*B6</f>
        <v>0</v>
      </c>
      <c r="C7" s="45"/>
      <c r="D7" s="31"/>
      <c r="E7" s="32"/>
    </row>
    <row r="8" spans="1:7" x14ac:dyDescent="0.3">
      <c r="A8" s="41" t="s">
        <v>179</v>
      </c>
      <c r="B8" s="50"/>
      <c r="C8" s="46"/>
      <c r="D8" s="34"/>
      <c r="E8" s="35"/>
    </row>
    <row r="9" spans="1:7" x14ac:dyDescent="0.3">
      <c r="A9" s="42" t="s">
        <v>13</v>
      </c>
      <c r="B9" s="51"/>
      <c r="C9" s="44">
        <v>500</v>
      </c>
      <c r="D9" s="33">
        <v>750</v>
      </c>
      <c r="E9" s="28">
        <v>1000</v>
      </c>
    </row>
    <row r="10" spans="1:7" ht="15" thickBot="1" x14ac:dyDescent="0.35">
      <c r="A10" s="43" t="s">
        <v>107</v>
      </c>
      <c r="B10" s="82">
        <f>B8*B9</f>
        <v>0</v>
      </c>
      <c r="C10" s="45"/>
      <c r="D10" s="31"/>
      <c r="E10" s="32"/>
    </row>
    <row r="11" spans="1:7" x14ac:dyDescent="0.3">
      <c r="A11" s="41" t="s">
        <v>6</v>
      </c>
      <c r="B11" s="50"/>
      <c r="C11" s="46"/>
      <c r="D11" s="34"/>
      <c r="E11" s="35"/>
    </row>
    <row r="12" spans="1:7" x14ac:dyDescent="0.3">
      <c r="A12" s="42" t="s">
        <v>8</v>
      </c>
      <c r="B12" s="52"/>
      <c r="C12" s="48">
        <v>200</v>
      </c>
      <c r="D12" s="33">
        <v>250</v>
      </c>
      <c r="E12" s="37">
        <v>300</v>
      </c>
    </row>
    <row r="13" spans="1:7" ht="18" customHeight="1" thickBot="1" x14ac:dyDescent="0.35">
      <c r="A13" s="43" t="s">
        <v>108</v>
      </c>
      <c r="B13" s="82">
        <f>B11*B12</f>
        <v>0</v>
      </c>
      <c r="C13" s="49"/>
      <c r="D13" s="38"/>
      <c r="E13" s="39"/>
    </row>
    <row r="14" spans="1:7" x14ac:dyDescent="0.3">
      <c r="A14" s="41" t="s">
        <v>7</v>
      </c>
      <c r="B14" s="50"/>
      <c r="C14" s="46"/>
      <c r="D14" s="34"/>
      <c r="E14" s="35"/>
    </row>
    <row r="15" spans="1:7" x14ac:dyDescent="0.3">
      <c r="A15" s="42" t="s">
        <v>9</v>
      </c>
      <c r="B15" s="51"/>
      <c r="C15" s="48">
        <v>200</v>
      </c>
      <c r="D15" s="33">
        <v>250</v>
      </c>
      <c r="E15" s="37">
        <v>300</v>
      </c>
    </row>
    <row r="16" spans="1:7" ht="15" thickBot="1" x14ac:dyDescent="0.35">
      <c r="A16" s="76" t="s">
        <v>109</v>
      </c>
      <c r="B16" s="77">
        <f>B14*B15</f>
        <v>0</v>
      </c>
      <c r="C16" s="78"/>
      <c r="D16" s="79"/>
      <c r="E16" s="80"/>
    </row>
    <row r="17" spans="1:5" ht="21.6" customHeight="1" thickTop="1" thickBot="1" x14ac:dyDescent="0.35">
      <c r="A17" s="40" t="s">
        <v>122</v>
      </c>
      <c r="B17" s="110">
        <f>B7+B10+B13+B16</f>
        <v>0</v>
      </c>
    </row>
    <row r="18" spans="1:5" ht="18.600000000000001" customHeight="1" thickTop="1" x14ac:dyDescent="0.3">
      <c r="A18" s="24"/>
      <c r="B18" s="25"/>
      <c r="C18" s="22"/>
      <c r="D18" s="22"/>
      <c r="E18" s="22"/>
    </row>
    <row r="19" spans="1:5" x14ac:dyDescent="0.3">
      <c r="A19" s="62"/>
      <c r="B19" s="62"/>
      <c r="C19" s="69"/>
      <c r="D19" s="69"/>
      <c r="E19" s="69"/>
    </row>
    <row r="20" spans="1:5" ht="20.399999999999999" customHeight="1" thickBot="1" x14ac:dyDescent="0.35">
      <c r="A20" s="337" t="s">
        <v>119</v>
      </c>
      <c r="B20" s="340" t="s">
        <v>5</v>
      </c>
      <c r="C20" s="339" t="s">
        <v>2</v>
      </c>
      <c r="D20" s="112" t="s">
        <v>3</v>
      </c>
      <c r="E20" s="113" t="s">
        <v>4</v>
      </c>
    </row>
    <row r="21" spans="1:5" ht="27" thickBot="1" x14ac:dyDescent="0.35">
      <c r="A21" s="100" t="s">
        <v>121</v>
      </c>
      <c r="B21" s="326" t="s">
        <v>103</v>
      </c>
      <c r="C21" s="542" t="s">
        <v>102</v>
      </c>
      <c r="D21" s="543"/>
      <c r="E21" s="544"/>
    </row>
    <row r="22" spans="1:5" x14ac:dyDescent="0.3">
      <c r="A22" s="84" t="s">
        <v>44</v>
      </c>
      <c r="B22" s="103"/>
      <c r="C22" s="90"/>
      <c r="D22" s="65"/>
      <c r="E22" s="65"/>
    </row>
    <row r="23" spans="1:5" x14ac:dyDescent="0.3">
      <c r="A23" s="85" t="s">
        <v>45</v>
      </c>
      <c r="B23" s="94"/>
      <c r="C23" s="91">
        <v>2500</v>
      </c>
      <c r="D23" s="5">
        <v>2800</v>
      </c>
      <c r="E23" s="5">
        <v>3200</v>
      </c>
    </row>
    <row r="24" spans="1:5" x14ac:dyDescent="0.3">
      <c r="A24" s="86" t="s">
        <v>161</v>
      </c>
      <c r="B24" s="95">
        <f>B22*B23</f>
        <v>0</v>
      </c>
      <c r="C24" s="92"/>
      <c r="D24" s="13"/>
      <c r="E24" s="13"/>
    </row>
    <row r="25" spans="1:5" x14ac:dyDescent="0.3">
      <c r="A25" s="87" t="s">
        <v>164</v>
      </c>
      <c r="B25" s="279"/>
      <c r="C25" s="278">
        <v>42000</v>
      </c>
      <c r="D25" s="280">
        <v>47000</v>
      </c>
      <c r="E25" s="277">
        <v>50000</v>
      </c>
    </row>
    <row r="26" spans="1:5" x14ac:dyDescent="0.3">
      <c r="A26" s="338" t="s">
        <v>163</v>
      </c>
      <c r="B26" s="96">
        <f>IF(ISERROR(B24/B25),0,(B24/B25))</f>
        <v>0</v>
      </c>
      <c r="C26"/>
      <c r="D26"/>
      <c r="E26"/>
    </row>
    <row r="27" spans="1:5" ht="15" thickBot="1" x14ac:dyDescent="0.35">
      <c r="A27" s="276" t="s">
        <v>162</v>
      </c>
      <c r="B27" s="216"/>
      <c r="C27" s="275">
        <v>0.01</v>
      </c>
      <c r="D27" s="118">
        <v>0.01</v>
      </c>
      <c r="E27" s="117">
        <v>0.02</v>
      </c>
    </row>
    <row r="28" spans="1:5" ht="15" thickTop="1" x14ac:dyDescent="0.3">
      <c r="A28" s="88" t="s">
        <v>133</v>
      </c>
      <c r="B28" s="225">
        <f>B24*B27</f>
        <v>0</v>
      </c>
      <c r="C28"/>
      <c r="D28"/>
      <c r="E28"/>
    </row>
    <row r="29" spans="1:5" x14ac:dyDescent="0.3">
      <c r="A29" s="89" t="s">
        <v>131</v>
      </c>
      <c r="B29" s="98"/>
      <c r="C29" s="93"/>
      <c r="D29" s="21"/>
      <c r="E29" s="81"/>
    </row>
    <row r="30" spans="1:5" ht="15" thickBot="1" x14ac:dyDescent="0.35">
      <c r="A30" s="274" t="s">
        <v>46</v>
      </c>
      <c r="B30" s="216"/>
      <c r="C30" s="275">
        <v>250</v>
      </c>
      <c r="D30" s="117">
        <v>300</v>
      </c>
      <c r="E30" s="117">
        <v>500</v>
      </c>
    </row>
    <row r="31" spans="1:5" ht="15.6" thickTop="1" thickBot="1" x14ac:dyDescent="0.35">
      <c r="A31" s="229" t="s">
        <v>132</v>
      </c>
      <c r="B31" s="99">
        <f>B29*B30</f>
        <v>0</v>
      </c>
      <c r="C31" s="272"/>
      <c r="D31" s="273"/>
      <c r="E31" s="273"/>
    </row>
    <row r="32" spans="1:5" ht="15.6" thickTop="1" thickBot="1" x14ac:dyDescent="0.35">
      <c r="A32" s="108" t="s">
        <v>120</v>
      </c>
      <c r="B32" s="501">
        <f>B31+B28</f>
        <v>0</v>
      </c>
      <c r="C32" s="90"/>
      <c r="D32" s="65"/>
      <c r="E32" s="65"/>
    </row>
    <row r="33" spans="1:6" ht="15" thickTop="1" x14ac:dyDescent="0.3">
      <c r="A33" s="2"/>
      <c r="B33" s="220"/>
      <c r="C33" s="2"/>
      <c r="D33" s="2"/>
      <c r="E33" s="2"/>
    </row>
    <row r="34" spans="1:6" ht="15" thickBot="1" x14ac:dyDescent="0.35">
      <c r="A34" s="62"/>
      <c r="B34" s="62"/>
      <c r="C34" s="69"/>
      <c r="D34" s="69"/>
      <c r="E34" s="69"/>
    </row>
    <row r="35" spans="1:6" ht="27.6" customHeight="1" thickBot="1" x14ac:dyDescent="0.35">
      <c r="A35" s="330" t="s">
        <v>135</v>
      </c>
      <c r="B35" s="332" t="s">
        <v>5</v>
      </c>
      <c r="C35" s="329" t="s">
        <v>2</v>
      </c>
      <c r="D35" s="101" t="s">
        <v>3</v>
      </c>
      <c r="E35" s="102" t="s">
        <v>4</v>
      </c>
    </row>
    <row r="36" spans="1:6" ht="40.200000000000003" thickBot="1" x14ac:dyDescent="0.35">
      <c r="A36" s="100" t="s">
        <v>191</v>
      </c>
      <c r="B36" s="326" t="s">
        <v>103</v>
      </c>
      <c r="C36" s="542" t="s">
        <v>102</v>
      </c>
      <c r="D36" s="543"/>
      <c r="E36" s="544"/>
    </row>
    <row r="37" spans="1:6" x14ac:dyDescent="0.3">
      <c r="A37" s="71" t="s">
        <v>1</v>
      </c>
      <c r="B37" s="72"/>
      <c r="C37" s="73"/>
      <c r="D37" s="74"/>
      <c r="E37" s="75"/>
    </row>
    <row r="38" spans="1:6" x14ac:dyDescent="0.3">
      <c r="A38" s="42" t="s">
        <v>12</v>
      </c>
      <c r="B38" s="51"/>
      <c r="C38" s="44">
        <v>400</v>
      </c>
      <c r="D38" s="33">
        <v>500</v>
      </c>
      <c r="E38" s="28">
        <v>600</v>
      </c>
      <c r="F38"/>
    </row>
    <row r="39" spans="1:6" ht="15" thickBot="1" x14ac:dyDescent="0.35">
      <c r="A39" s="43" t="s">
        <v>106</v>
      </c>
      <c r="B39" s="82">
        <f>B37*B38</f>
        <v>0</v>
      </c>
      <c r="C39" s="45"/>
      <c r="D39" s="31"/>
      <c r="E39" s="32"/>
    </row>
    <row r="40" spans="1:6" x14ac:dyDescent="0.3">
      <c r="A40" s="41" t="s">
        <v>19</v>
      </c>
      <c r="B40" s="50"/>
      <c r="C40" s="46"/>
      <c r="D40" s="34"/>
      <c r="E40" s="35"/>
    </row>
    <row r="41" spans="1:6" x14ac:dyDescent="0.3">
      <c r="A41" s="42" t="s">
        <v>13</v>
      </c>
      <c r="B41" s="51"/>
      <c r="C41" s="47">
        <v>500</v>
      </c>
      <c r="D41" s="33">
        <v>600</v>
      </c>
      <c r="E41" s="36">
        <v>750</v>
      </c>
    </row>
    <row r="42" spans="1:6" ht="15" thickBot="1" x14ac:dyDescent="0.35">
      <c r="A42" s="43" t="s">
        <v>107</v>
      </c>
      <c r="B42" s="82">
        <f>B40*B41</f>
        <v>0</v>
      </c>
      <c r="C42" s="45"/>
      <c r="D42" s="31"/>
      <c r="E42" s="32"/>
    </row>
    <row r="43" spans="1:6" x14ac:dyDescent="0.3">
      <c r="A43" s="41" t="s">
        <v>6</v>
      </c>
      <c r="B43" s="50"/>
      <c r="C43" s="46"/>
      <c r="D43" s="34"/>
      <c r="E43" s="35"/>
    </row>
    <row r="44" spans="1:6" x14ac:dyDescent="0.3">
      <c r="A44" s="42" t="s">
        <v>8</v>
      </c>
      <c r="B44" s="51"/>
      <c r="C44" s="48">
        <v>200</v>
      </c>
      <c r="D44" s="33">
        <v>250</v>
      </c>
      <c r="E44" s="37">
        <v>300</v>
      </c>
    </row>
    <row r="45" spans="1:6" ht="15" thickBot="1" x14ac:dyDescent="0.35">
      <c r="A45" s="43" t="s">
        <v>108</v>
      </c>
      <c r="B45" s="82">
        <f>B43*B44</f>
        <v>0</v>
      </c>
      <c r="C45" s="49"/>
      <c r="D45" s="38"/>
      <c r="E45" s="39"/>
    </row>
    <row r="46" spans="1:6" x14ac:dyDescent="0.3">
      <c r="A46" s="41" t="s">
        <v>7</v>
      </c>
      <c r="B46" s="50">
        <v>0</v>
      </c>
      <c r="C46" s="46"/>
      <c r="D46" s="34"/>
      <c r="E46" s="35"/>
    </row>
    <row r="47" spans="1:6" x14ac:dyDescent="0.3">
      <c r="A47" s="42" t="s">
        <v>9</v>
      </c>
      <c r="B47" s="51"/>
      <c r="C47" s="48">
        <v>200</v>
      </c>
      <c r="D47" s="33">
        <v>250</v>
      </c>
      <c r="E47" s="37">
        <v>300</v>
      </c>
    </row>
    <row r="48" spans="1:6" ht="15" thickBot="1" x14ac:dyDescent="0.35">
      <c r="A48" s="43" t="s">
        <v>109</v>
      </c>
      <c r="B48" s="82">
        <f>B46*B47</f>
        <v>0</v>
      </c>
      <c r="C48" s="251"/>
      <c r="D48" s="79"/>
      <c r="E48" s="80"/>
    </row>
    <row r="49" spans="1:5" ht="16.8" thickTop="1" thickBot="1" x14ac:dyDescent="0.35">
      <c r="A49" s="333" t="s">
        <v>124</v>
      </c>
      <c r="B49" s="110">
        <f>B39+B42+B45+B48</f>
        <v>0</v>
      </c>
    </row>
    <row r="50" spans="1:5" ht="15" thickTop="1" x14ac:dyDescent="0.3">
      <c r="A50" s="2"/>
      <c r="B50" s="220"/>
      <c r="C50" s="2"/>
      <c r="D50" s="2"/>
      <c r="E50" s="2"/>
    </row>
    <row r="51" spans="1:5" s="20" customFormat="1" ht="15" thickBot="1" x14ac:dyDescent="0.35">
      <c r="A51" s="62"/>
      <c r="B51" s="62"/>
      <c r="C51" s="69"/>
      <c r="D51" s="69"/>
      <c r="E51" s="69"/>
    </row>
    <row r="52" spans="1:5" ht="19.2" customHeight="1" thickBot="1" x14ac:dyDescent="0.35">
      <c r="A52" s="330" t="s">
        <v>138</v>
      </c>
      <c r="B52" s="332" t="s">
        <v>5</v>
      </c>
      <c r="C52" s="329" t="s">
        <v>2</v>
      </c>
      <c r="D52" s="101" t="s">
        <v>3</v>
      </c>
      <c r="E52" s="102" t="s">
        <v>4</v>
      </c>
    </row>
    <row r="53" spans="1:5" ht="31.8" customHeight="1" thickBot="1" x14ac:dyDescent="0.35">
      <c r="A53" s="589" t="s">
        <v>190</v>
      </c>
      <c r="B53" s="588" t="s">
        <v>103</v>
      </c>
      <c r="C53" s="542" t="s">
        <v>102</v>
      </c>
      <c r="D53" s="543"/>
      <c r="E53" s="544"/>
    </row>
    <row r="54" spans="1:5" s="20" customFormat="1" x14ac:dyDescent="0.3">
      <c r="A54" s="71" t="s">
        <v>1</v>
      </c>
      <c r="B54" s="72"/>
      <c r="C54" s="73"/>
      <c r="D54" s="74"/>
      <c r="E54" s="75"/>
    </row>
    <row r="55" spans="1:5" ht="15" thickBot="1" x14ac:dyDescent="0.35">
      <c r="A55" s="159" t="s">
        <v>12</v>
      </c>
      <c r="B55" s="181"/>
      <c r="C55" s="44">
        <v>400</v>
      </c>
      <c r="D55" s="33">
        <v>500</v>
      </c>
      <c r="E55" s="28">
        <v>600</v>
      </c>
    </row>
    <row r="56" spans="1:5" ht="15.6" thickTop="1" thickBot="1" x14ac:dyDescent="0.35">
      <c r="A56" s="266" t="s">
        <v>106</v>
      </c>
      <c r="B56" s="97">
        <f>B54*B55</f>
        <v>0</v>
      </c>
      <c r="C56" s="45"/>
      <c r="D56" s="31"/>
      <c r="E56" s="32"/>
    </row>
    <row r="57" spans="1:5" x14ac:dyDescent="0.3">
      <c r="A57" s="41" t="s">
        <v>19</v>
      </c>
      <c r="B57" s="50"/>
      <c r="C57" s="46"/>
      <c r="D57" s="34"/>
      <c r="E57" s="35"/>
    </row>
    <row r="58" spans="1:5" ht="15" thickBot="1" x14ac:dyDescent="0.35">
      <c r="A58" s="159" t="s">
        <v>13</v>
      </c>
      <c r="B58" s="181"/>
      <c r="C58" s="47">
        <v>800</v>
      </c>
      <c r="D58" s="33">
        <v>1150</v>
      </c>
      <c r="E58" s="36">
        <v>1500</v>
      </c>
    </row>
    <row r="59" spans="1:5" ht="15.6" thickTop="1" thickBot="1" x14ac:dyDescent="0.35">
      <c r="A59" s="266" t="s">
        <v>107</v>
      </c>
      <c r="B59" s="97">
        <f>B57*B58</f>
        <v>0</v>
      </c>
      <c r="C59" s="45"/>
      <c r="D59" s="31"/>
      <c r="E59" s="32"/>
    </row>
    <row r="60" spans="1:5" x14ac:dyDescent="0.3">
      <c r="A60" s="41" t="s">
        <v>6</v>
      </c>
      <c r="B60" s="50"/>
      <c r="C60" s="46"/>
      <c r="D60" s="34"/>
      <c r="E60" s="35"/>
    </row>
    <row r="61" spans="1:5" ht="15" thickBot="1" x14ac:dyDescent="0.35">
      <c r="A61" s="159" t="s">
        <v>8</v>
      </c>
      <c r="B61" s="181"/>
      <c r="C61" s="48">
        <v>200</v>
      </c>
      <c r="D61" s="33">
        <v>250</v>
      </c>
      <c r="E61" s="37">
        <v>300</v>
      </c>
    </row>
    <row r="62" spans="1:5" ht="15.6" thickTop="1" thickBot="1" x14ac:dyDescent="0.35">
      <c r="A62" s="266" t="s">
        <v>108</v>
      </c>
      <c r="B62" s="97">
        <f>B60*B61</f>
        <v>0</v>
      </c>
      <c r="C62" s="49"/>
      <c r="D62" s="38"/>
      <c r="E62" s="39"/>
    </row>
    <row r="63" spans="1:5" x14ac:dyDescent="0.3">
      <c r="A63" s="41" t="s">
        <v>7</v>
      </c>
      <c r="B63" s="50"/>
      <c r="C63" s="46"/>
      <c r="D63" s="34"/>
      <c r="E63" s="35"/>
    </row>
    <row r="64" spans="1:5" ht="15" thickBot="1" x14ac:dyDescent="0.35">
      <c r="A64" s="159" t="s">
        <v>9</v>
      </c>
      <c r="B64" s="181"/>
      <c r="C64" s="48">
        <v>200</v>
      </c>
      <c r="D64" s="33">
        <v>250</v>
      </c>
      <c r="E64" s="37">
        <v>300</v>
      </c>
    </row>
    <row r="65" spans="1:5" ht="15.6" thickTop="1" thickBot="1" x14ac:dyDescent="0.35">
      <c r="A65" s="270" t="s">
        <v>109</v>
      </c>
      <c r="B65" s="99">
        <f>B63*B64</f>
        <v>0</v>
      </c>
      <c r="C65" s="78"/>
      <c r="D65" s="79"/>
      <c r="E65" s="80"/>
    </row>
    <row r="66" spans="1:5" ht="16.8" thickTop="1" thickBot="1" x14ac:dyDescent="0.35">
      <c r="A66" s="250" t="s">
        <v>137</v>
      </c>
      <c r="B66" s="249">
        <f>B56+B59+B62+B65</f>
        <v>0</v>
      </c>
    </row>
    <row r="67" spans="1:5" ht="16.2" thickTop="1" x14ac:dyDescent="0.3">
      <c r="A67" s="24"/>
      <c r="B67" s="25"/>
      <c r="C67" s="22"/>
      <c r="D67" s="22"/>
      <c r="E67" s="22"/>
    </row>
    <row r="68" spans="1:5" ht="15" thickBot="1" x14ac:dyDescent="0.35">
      <c r="A68" s="62"/>
      <c r="B68" s="62"/>
      <c r="C68" s="62"/>
      <c r="D68" s="62"/>
      <c r="E68" s="62"/>
    </row>
    <row r="69" spans="1:5" ht="21" customHeight="1" thickBot="1" x14ac:dyDescent="0.35">
      <c r="A69" s="135" t="s">
        <v>134</v>
      </c>
      <c r="B69" s="137" t="s">
        <v>5</v>
      </c>
      <c r="C69" s="335" t="s">
        <v>2</v>
      </c>
      <c r="D69" s="105" t="s">
        <v>3</v>
      </c>
      <c r="E69" s="106" t="s">
        <v>4</v>
      </c>
    </row>
    <row r="70" spans="1:5" ht="40.200000000000003" thickBot="1" x14ac:dyDescent="0.35">
      <c r="A70" s="334" t="s">
        <v>186</v>
      </c>
      <c r="B70" s="336" t="s">
        <v>103</v>
      </c>
      <c r="C70" s="545" t="s">
        <v>102</v>
      </c>
      <c r="D70" s="546"/>
      <c r="E70" s="547"/>
    </row>
    <row r="71" spans="1:5" x14ac:dyDescent="0.3">
      <c r="A71" s="71" t="s">
        <v>1</v>
      </c>
      <c r="B71" s="72"/>
      <c r="C71" s="44"/>
      <c r="D71" s="33"/>
      <c r="E71" s="28"/>
    </row>
    <row r="72" spans="1:5" x14ac:dyDescent="0.3">
      <c r="A72" s="42" t="s">
        <v>12</v>
      </c>
      <c r="B72" s="51"/>
      <c r="C72" s="44">
        <v>400</v>
      </c>
      <c r="D72" s="33">
        <v>500</v>
      </c>
      <c r="E72" s="28">
        <v>600</v>
      </c>
    </row>
    <row r="73" spans="1:5" ht="15" thickBot="1" x14ac:dyDescent="0.35">
      <c r="A73" s="43" t="s">
        <v>106</v>
      </c>
      <c r="B73" s="82">
        <f>B71*B72</f>
        <v>0</v>
      </c>
      <c r="C73" s="45"/>
      <c r="D73" s="31"/>
      <c r="E73" s="32"/>
    </row>
    <row r="74" spans="1:5" x14ac:dyDescent="0.3">
      <c r="A74" s="41" t="s">
        <v>6</v>
      </c>
      <c r="B74" s="50"/>
      <c r="C74" s="46"/>
      <c r="D74" s="34"/>
      <c r="E74" s="35"/>
    </row>
    <row r="75" spans="1:5" x14ac:dyDescent="0.3">
      <c r="A75" s="42" t="s">
        <v>8</v>
      </c>
      <c r="B75" s="51"/>
      <c r="C75" s="48">
        <v>200</v>
      </c>
      <c r="D75" s="33">
        <v>250</v>
      </c>
      <c r="E75" s="37">
        <v>300</v>
      </c>
    </row>
    <row r="76" spans="1:5" ht="15" thickBot="1" x14ac:dyDescent="0.35">
      <c r="A76" s="43" t="s">
        <v>108</v>
      </c>
      <c r="B76" s="82">
        <f>B74*B75</f>
        <v>0</v>
      </c>
      <c r="C76" s="49"/>
      <c r="D76" s="38"/>
      <c r="E76" s="39"/>
    </row>
    <row r="77" spans="1:5" x14ac:dyDescent="0.3">
      <c r="A77" s="41" t="s">
        <v>7</v>
      </c>
      <c r="B77" s="50"/>
      <c r="C77" s="46"/>
      <c r="D77" s="34"/>
      <c r="E77" s="35"/>
    </row>
    <row r="78" spans="1:5" x14ac:dyDescent="0.3">
      <c r="A78" s="42" t="s">
        <v>9</v>
      </c>
      <c r="B78" s="51"/>
      <c r="C78" s="48">
        <v>200</v>
      </c>
      <c r="D78" s="33">
        <v>250</v>
      </c>
      <c r="E78" s="37">
        <v>300</v>
      </c>
    </row>
    <row r="79" spans="1:5" ht="15" thickBot="1" x14ac:dyDescent="0.35">
      <c r="A79" s="43" t="s">
        <v>109</v>
      </c>
      <c r="B79" s="77">
        <f>B77*B78</f>
        <v>0</v>
      </c>
      <c r="C79" s="78"/>
      <c r="D79" s="79"/>
      <c r="E79" s="80"/>
    </row>
    <row r="80" spans="1:5" ht="16.8" thickTop="1" thickBot="1" x14ac:dyDescent="0.35">
      <c r="A80" s="109" t="s">
        <v>126</v>
      </c>
      <c r="B80" s="249">
        <f>B73+B76+B79</f>
        <v>0</v>
      </c>
    </row>
    <row r="81" spans="1:7" ht="16.2" thickTop="1" x14ac:dyDescent="0.3">
      <c r="A81" s="24"/>
      <c r="B81" s="25"/>
      <c r="C81" s="22"/>
      <c r="D81" s="22"/>
      <c r="E81" s="22"/>
    </row>
    <row r="82" spans="1:7" ht="15" thickBot="1" x14ac:dyDescent="0.35">
      <c r="A82" s="62"/>
      <c r="B82" s="62"/>
      <c r="C82" s="62"/>
      <c r="D82" s="62"/>
      <c r="E82" s="62"/>
    </row>
    <row r="83" spans="1:7" ht="19.2" customHeight="1" thickBot="1" x14ac:dyDescent="0.35">
      <c r="A83" s="330" t="s">
        <v>136</v>
      </c>
      <c r="B83" s="332" t="s">
        <v>5</v>
      </c>
      <c r="C83" s="329" t="s">
        <v>2</v>
      </c>
      <c r="D83" s="101" t="s">
        <v>3</v>
      </c>
      <c r="E83" s="102" t="s">
        <v>4</v>
      </c>
    </row>
    <row r="84" spans="1:7" ht="40.200000000000003" thickBot="1" x14ac:dyDescent="0.35">
      <c r="A84" s="100" t="s">
        <v>189</v>
      </c>
      <c r="B84" s="326" t="s">
        <v>103</v>
      </c>
      <c r="C84" s="542" t="s">
        <v>102</v>
      </c>
      <c r="D84" s="543"/>
      <c r="E84" s="544"/>
    </row>
    <row r="85" spans="1:7" x14ac:dyDescent="0.3">
      <c r="A85" s="71" t="s">
        <v>1</v>
      </c>
      <c r="B85" s="72"/>
      <c r="C85" s="73"/>
      <c r="D85" s="74"/>
      <c r="E85" s="75"/>
    </row>
    <row r="86" spans="1:7" x14ac:dyDescent="0.3">
      <c r="A86" s="42" t="s">
        <v>12</v>
      </c>
      <c r="B86" s="51"/>
      <c r="C86" s="44">
        <v>400</v>
      </c>
      <c r="D86" s="33">
        <v>500</v>
      </c>
      <c r="E86" s="28">
        <v>600</v>
      </c>
    </row>
    <row r="87" spans="1:7" ht="15" thickBot="1" x14ac:dyDescent="0.35">
      <c r="A87" s="43" t="s">
        <v>106</v>
      </c>
      <c r="B87" s="82">
        <f>B85*B86</f>
        <v>0</v>
      </c>
      <c r="C87" s="45"/>
      <c r="D87" s="31"/>
      <c r="E87" s="32"/>
    </row>
    <row r="88" spans="1:7" x14ac:dyDescent="0.3">
      <c r="A88" s="41" t="s">
        <v>19</v>
      </c>
      <c r="B88" s="50"/>
      <c r="C88" s="46"/>
      <c r="D88" s="34"/>
      <c r="E88" s="35"/>
    </row>
    <row r="89" spans="1:7" x14ac:dyDescent="0.3">
      <c r="A89" s="42" t="s">
        <v>13</v>
      </c>
      <c r="B89" s="51"/>
      <c r="C89" s="47">
        <v>800</v>
      </c>
      <c r="D89" s="33">
        <v>1150</v>
      </c>
      <c r="E89" s="36">
        <v>1500</v>
      </c>
      <c r="G89" t="s">
        <v>165</v>
      </c>
    </row>
    <row r="90" spans="1:7" ht="15" thickBot="1" x14ac:dyDescent="0.35">
      <c r="A90" s="43" t="s">
        <v>107</v>
      </c>
      <c r="B90" s="82">
        <f>B88*B89</f>
        <v>0</v>
      </c>
      <c r="C90" s="45"/>
      <c r="D90" s="31"/>
      <c r="E90" s="32"/>
    </row>
    <row r="91" spans="1:7" x14ac:dyDescent="0.3">
      <c r="A91" s="41" t="s">
        <v>6</v>
      </c>
      <c r="B91" s="50"/>
      <c r="C91" s="46"/>
      <c r="D91" s="34"/>
      <c r="E91" s="35"/>
    </row>
    <row r="92" spans="1:7" x14ac:dyDescent="0.3">
      <c r="A92" s="42" t="s">
        <v>8</v>
      </c>
      <c r="B92" s="51"/>
      <c r="C92" s="48">
        <v>200</v>
      </c>
      <c r="D92" s="33">
        <v>250</v>
      </c>
      <c r="E92" s="37">
        <v>300</v>
      </c>
    </row>
    <row r="93" spans="1:7" ht="15" thickBot="1" x14ac:dyDescent="0.35">
      <c r="A93" s="43" t="s">
        <v>108</v>
      </c>
      <c r="B93" s="82">
        <f>B91*B92</f>
        <v>0</v>
      </c>
      <c r="C93" s="49"/>
      <c r="D93" s="38"/>
      <c r="E93" s="39"/>
    </row>
    <row r="94" spans="1:7" x14ac:dyDescent="0.3">
      <c r="A94" s="41" t="s">
        <v>7</v>
      </c>
      <c r="B94" s="50"/>
      <c r="C94" s="46"/>
      <c r="D94" s="34"/>
      <c r="E94" s="35"/>
    </row>
    <row r="95" spans="1:7" x14ac:dyDescent="0.3">
      <c r="A95" s="42" t="s">
        <v>9</v>
      </c>
      <c r="B95" s="51"/>
      <c r="C95" s="48">
        <v>200</v>
      </c>
      <c r="D95" s="33">
        <v>250</v>
      </c>
      <c r="E95" s="37">
        <v>300</v>
      </c>
    </row>
    <row r="96" spans="1:7" ht="15" thickBot="1" x14ac:dyDescent="0.35">
      <c r="A96" s="43" t="s">
        <v>109</v>
      </c>
      <c r="B96" s="82">
        <f>B94*B95</f>
        <v>0</v>
      </c>
      <c r="C96" s="78"/>
      <c r="D96" s="79"/>
      <c r="E96" s="80"/>
    </row>
    <row r="97" spans="1:5" ht="16.8" thickTop="1" thickBot="1" x14ac:dyDescent="0.35">
      <c r="A97" s="333" t="s">
        <v>125</v>
      </c>
      <c r="B97" s="110">
        <f>B87+B90+B93+B96</f>
        <v>0</v>
      </c>
    </row>
    <row r="98" spans="1:5" ht="15" thickTop="1" x14ac:dyDescent="0.3">
      <c r="C98"/>
      <c r="D98"/>
      <c r="E98"/>
    </row>
    <row r="99" spans="1:5" ht="15" thickBot="1" x14ac:dyDescent="0.35">
      <c r="A99" s="62"/>
      <c r="B99" s="62"/>
      <c r="C99" s="69"/>
      <c r="D99" s="69"/>
      <c r="E99" s="69"/>
    </row>
    <row r="100" spans="1:5" ht="15" thickBot="1" x14ac:dyDescent="0.35">
      <c r="A100" s="330" t="s">
        <v>130</v>
      </c>
      <c r="B100" s="332" t="s">
        <v>5</v>
      </c>
      <c r="C100" s="329" t="s">
        <v>2</v>
      </c>
      <c r="D100" s="101" t="s">
        <v>3</v>
      </c>
      <c r="E100" s="102" t="s">
        <v>4</v>
      </c>
    </row>
    <row r="101" spans="1:5" ht="40.200000000000003" thickBot="1" x14ac:dyDescent="0.35">
      <c r="A101" s="100" t="s">
        <v>187</v>
      </c>
      <c r="B101" s="326" t="s">
        <v>103</v>
      </c>
      <c r="C101" s="542" t="s">
        <v>102</v>
      </c>
      <c r="D101" s="543"/>
      <c r="E101" s="544"/>
    </row>
    <row r="102" spans="1:5" s="20" customFormat="1" x14ac:dyDescent="0.3">
      <c r="A102" s="71" t="s">
        <v>1</v>
      </c>
      <c r="B102" s="72"/>
      <c r="C102" s="73"/>
      <c r="D102" s="74"/>
      <c r="E102" s="75"/>
    </row>
    <row r="103" spans="1:5" x14ac:dyDescent="0.3">
      <c r="A103" s="42" t="s">
        <v>12</v>
      </c>
      <c r="B103" s="51"/>
      <c r="C103" s="44">
        <v>400</v>
      </c>
      <c r="D103" s="33">
        <v>500</v>
      </c>
      <c r="E103" s="28">
        <v>600</v>
      </c>
    </row>
    <row r="104" spans="1:5" ht="15" thickBot="1" x14ac:dyDescent="0.35">
      <c r="A104" s="43" t="s">
        <v>106</v>
      </c>
      <c r="B104" s="82">
        <f>B102*B103</f>
        <v>0</v>
      </c>
      <c r="C104" s="45"/>
      <c r="D104" s="31"/>
      <c r="E104" s="32"/>
    </row>
    <row r="105" spans="1:5" x14ac:dyDescent="0.3">
      <c r="A105" s="41" t="s">
        <v>19</v>
      </c>
      <c r="B105" s="50"/>
      <c r="C105" s="46"/>
      <c r="D105" s="34"/>
      <c r="E105" s="35"/>
    </row>
    <row r="106" spans="1:5" x14ac:dyDescent="0.3">
      <c r="A106" s="42" t="s">
        <v>13</v>
      </c>
      <c r="B106" s="51"/>
      <c r="C106" s="47">
        <v>550</v>
      </c>
      <c r="D106" s="33">
        <v>750</v>
      </c>
      <c r="E106" s="36">
        <v>900</v>
      </c>
    </row>
    <row r="107" spans="1:5" ht="15" thickBot="1" x14ac:dyDescent="0.35">
      <c r="A107" s="43" t="s">
        <v>107</v>
      </c>
      <c r="B107" s="82">
        <f>B105*B106</f>
        <v>0</v>
      </c>
      <c r="C107" s="45"/>
      <c r="D107" s="31"/>
      <c r="E107" s="32"/>
    </row>
    <row r="108" spans="1:5" x14ac:dyDescent="0.3">
      <c r="A108" s="41" t="s">
        <v>6</v>
      </c>
      <c r="B108" s="50"/>
      <c r="C108" s="46"/>
      <c r="D108" s="34"/>
      <c r="E108" s="35"/>
    </row>
    <row r="109" spans="1:5" x14ac:dyDescent="0.3">
      <c r="A109" s="42" t="s">
        <v>8</v>
      </c>
      <c r="B109" s="51"/>
      <c r="C109" s="48">
        <v>200</v>
      </c>
      <c r="D109" s="33">
        <v>250</v>
      </c>
      <c r="E109" s="37">
        <v>300</v>
      </c>
    </row>
    <row r="110" spans="1:5" ht="15" thickBot="1" x14ac:dyDescent="0.35">
      <c r="A110" s="43" t="s">
        <v>108</v>
      </c>
      <c r="B110" s="82">
        <f>B108*B109</f>
        <v>0</v>
      </c>
      <c r="C110" s="49"/>
      <c r="D110" s="38"/>
      <c r="E110" s="39"/>
    </row>
    <row r="111" spans="1:5" x14ac:dyDescent="0.3">
      <c r="A111" s="41" t="s">
        <v>7</v>
      </c>
      <c r="B111" s="50"/>
      <c r="C111" s="46"/>
      <c r="D111" s="34"/>
      <c r="E111" s="35"/>
    </row>
    <row r="112" spans="1:5" x14ac:dyDescent="0.3">
      <c r="A112" s="42" t="s">
        <v>9</v>
      </c>
      <c r="B112" s="51"/>
      <c r="C112" s="48">
        <v>200</v>
      </c>
      <c r="D112" s="33">
        <v>250</v>
      </c>
      <c r="E112" s="37">
        <v>300</v>
      </c>
    </row>
    <row r="113" spans="1:5" ht="15" thickBot="1" x14ac:dyDescent="0.35">
      <c r="A113" s="43" t="s">
        <v>109</v>
      </c>
      <c r="B113" s="77">
        <f>B111*B112</f>
        <v>0</v>
      </c>
      <c r="C113" s="78"/>
      <c r="D113" s="79"/>
      <c r="E113" s="80"/>
    </row>
    <row r="114" spans="1:5" ht="16.8" thickTop="1" thickBot="1" x14ac:dyDescent="0.35">
      <c r="A114" s="333" t="s">
        <v>123</v>
      </c>
      <c r="B114" s="110">
        <f>B104+B107+B110+B113</f>
        <v>0</v>
      </c>
    </row>
    <row r="115" spans="1:5" ht="16.2" thickTop="1" x14ac:dyDescent="0.3">
      <c r="A115" s="24"/>
      <c r="B115" s="25"/>
      <c r="C115" s="22"/>
      <c r="D115" s="22"/>
      <c r="E115" s="22"/>
    </row>
    <row r="116" spans="1:5" ht="15" thickBot="1" x14ac:dyDescent="0.35">
      <c r="A116" s="62"/>
      <c r="B116" s="62"/>
      <c r="C116" s="69"/>
      <c r="D116" s="69"/>
      <c r="E116" s="69"/>
    </row>
    <row r="117" spans="1:5" ht="18.600000000000001" customHeight="1" thickBot="1" x14ac:dyDescent="0.35">
      <c r="A117" s="330" t="s">
        <v>129</v>
      </c>
      <c r="B117" s="332" t="s">
        <v>5</v>
      </c>
      <c r="C117" s="329" t="s">
        <v>2</v>
      </c>
      <c r="D117" s="101" t="s">
        <v>3</v>
      </c>
      <c r="E117" s="102" t="s">
        <v>4</v>
      </c>
    </row>
    <row r="118" spans="1:5" ht="27" thickBot="1" x14ac:dyDescent="0.35">
      <c r="A118" s="100" t="s">
        <v>188</v>
      </c>
      <c r="B118" s="326" t="s">
        <v>103</v>
      </c>
      <c r="C118" s="542" t="s">
        <v>102</v>
      </c>
      <c r="D118" s="543"/>
      <c r="E118" s="544"/>
    </row>
    <row r="119" spans="1:5" x14ac:dyDescent="0.3">
      <c r="A119" s="71" t="s">
        <v>1</v>
      </c>
      <c r="B119" s="103"/>
      <c r="C119" s="73"/>
      <c r="D119" s="74"/>
      <c r="E119" s="75"/>
    </row>
    <row r="120" spans="1:5" x14ac:dyDescent="0.3">
      <c r="A120" s="42" t="s">
        <v>12</v>
      </c>
      <c r="B120" s="94"/>
      <c r="C120" s="44">
        <v>400</v>
      </c>
      <c r="D120" s="33">
        <v>500</v>
      </c>
      <c r="E120" s="28">
        <v>600</v>
      </c>
    </row>
    <row r="121" spans="1:5" ht="15" thickBot="1" x14ac:dyDescent="0.35">
      <c r="A121" s="43" t="s">
        <v>106</v>
      </c>
      <c r="B121" s="306">
        <f>B119*B120</f>
        <v>0</v>
      </c>
      <c r="C121" s="45"/>
      <c r="D121" s="31"/>
      <c r="E121" s="32"/>
    </row>
    <row r="122" spans="1:5" x14ac:dyDescent="0.3">
      <c r="A122" s="41" t="s">
        <v>19</v>
      </c>
      <c r="B122" s="50"/>
      <c r="C122" s="46"/>
      <c r="D122" s="34"/>
      <c r="E122" s="35"/>
    </row>
    <row r="123" spans="1:5" ht="15" thickBot="1" x14ac:dyDescent="0.35">
      <c r="A123" s="159" t="s">
        <v>13</v>
      </c>
      <c r="B123" s="265"/>
      <c r="C123" s="307">
        <v>350</v>
      </c>
      <c r="D123" s="156">
        <v>600</v>
      </c>
      <c r="E123" s="308">
        <v>800</v>
      </c>
    </row>
    <row r="124" spans="1:5" ht="15.6" thickTop="1" thickBot="1" x14ac:dyDescent="0.35">
      <c r="A124" s="263" t="s">
        <v>107</v>
      </c>
      <c r="B124" s="262">
        <f>B122*B123</f>
        <v>0</v>
      </c>
      <c r="C124" s="264"/>
      <c r="D124" s="151"/>
      <c r="E124" s="152"/>
    </row>
    <row r="125" spans="1:5" x14ac:dyDescent="0.3">
      <c r="A125" s="41" t="s">
        <v>6</v>
      </c>
      <c r="B125" s="310"/>
      <c r="C125" s="46"/>
      <c r="D125" s="34"/>
      <c r="E125" s="35"/>
    </row>
    <row r="126" spans="1:5" ht="15" thickBot="1" x14ac:dyDescent="0.35">
      <c r="A126" s="159" t="s">
        <v>8</v>
      </c>
      <c r="B126" s="271"/>
      <c r="C126" s="167">
        <v>200</v>
      </c>
      <c r="D126" s="156">
        <v>250</v>
      </c>
      <c r="E126" s="147">
        <v>300</v>
      </c>
    </row>
    <row r="127" spans="1:5" ht="15.6" thickTop="1" thickBot="1" x14ac:dyDescent="0.35">
      <c r="A127" s="263" t="s">
        <v>108</v>
      </c>
      <c r="B127" s="104">
        <f>B125*B126</f>
        <v>0</v>
      </c>
      <c r="C127" s="267"/>
      <c r="D127" s="268"/>
      <c r="E127" s="269"/>
    </row>
    <row r="128" spans="1:5" s="20" customFormat="1" x14ac:dyDescent="0.3">
      <c r="A128" s="71" t="s">
        <v>7</v>
      </c>
      <c r="B128" s="309"/>
      <c r="C128" s="260"/>
      <c r="D128" s="191"/>
      <c r="E128" s="261"/>
    </row>
    <row r="129" spans="1:5" x14ac:dyDescent="0.3">
      <c r="A129" s="42" t="s">
        <v>9</v>
      </c>
      <c r="B129" s="51"/>
      <c r="C129" s="48">
        <v>200</v>
      </c>
      <c r="D129" s="33">
        <v>250</v>
      </c>
      <c r="E129" s="37">
        <v>300</v>
      </c>
    </row>
    <row r="130" spans="1:5" ht="15" thickBot="1" x14ac:dyDescent="0.35">
      <c r="A130" s="76" t="s">
        <v>109</v>
      </c>
      <c r="B130" s="77">
        <f>B128*B129</f>
        <v>0</v>
      </c>
      <c r="C130" s="78"/>
      <c r="D130" s="79"/>
      <c r="E130" s="80"/>
    </row>
    <row r="131" spans="1:5" ht="16.8" thickTop="1" thickBot="1" x14ac:dyDescent="0.35">
      <c r="A131" s="331" t="s">
        <v>127</v>
      </c>
      <c r="B131" s="249">
        <f>B121+B124+B127+B130</f>
        <v>0</v>
      </c>
    </row>
    <row r="132" spans="1:5" ht="28.2" customHeight="1" thickTop="1" thickBot="1" x14ac:dyDescent="0.35">
      <c r="A132" s="343" t="s">
        <v>101</v>
      </c>
      <c r="B132" s="345">
        <f>B17+B32+B66+B131+B114+B80+B49+B97</f>
        <v>0</v>
      </c>
      <c r="C132" s="20"/>
      <c r="D132" s="20"/>
      <c r="E132" s="20"/>
    </row>
    <row r="133" spans="1:5" ht="30.6" customHeight="1" x14ac:dyDescent="0.3">
      <c r="C133"/>
      <c r="D133"/>
      <c r="E133"/>
    </row>
    <row r="134" spans="1:5" x14ac:dyDescent="0.3">
      <c r="C134"/>
      <c r="D134"/>
      <c r="E134"/>
    </row>
    <row r="135" spans="1:5" x14ac:dyDescent="0.3">
      <c r="C135"/>
      <c r="D135"/>
      <c r="E135"/>
    </row>
    <row r="136" spans="1:5" x14ac:dyDescent="0.3">
      <c r="C136"/>
      <c r="D136"/>
      <c r="E136"/>
    </row>
    <row r="137" spans="1:5" x14ac:dyDescent="0.3">
      <c r="C137"/>
      <c r="D137"/>
      <c r="E137"/>
    </row>
    <row r="138" spans="1:5" x14ac:dyDescent="0.3">
      <c r="C138"/>
      <c r="D138"/>
      <c r="E138"/>
    </row>
    <row r="139" spans="1:5" x14ac:dyDescent="0.3">
      <c r="C139"/>
      <c r="D139"/>
      <c r="E139"/>
    </row>
    <row r="140" spans="1:5" x14ac:dyDescent="0.3">
      <c r="C140"/>
      <c r="D140"/>
      <c r="E140"/>
    </row>
    <row r="141" spans="1:5" x14ac:dyDescent="0.3">
      <c r="C141"/>
      <c r="D141"/>
      <c r="E141"/>
    </row>
    <row r="142" spans="1:5" x14ac:dyDescent="0.3">
      <c r="C142"/>
      <c r="D142"/>
      <c r="E142"/>
    </row>
    <row r="143" spans="1:5" x14ac:dyDescent="0.3">
      <c r="C143"/>
      <c r="D143"/>
      <c r="E143"/>
    </row>
    <row r="144" spans="1:5" ht="31.2" customHeight="1" x14ac:dyDescent="0.3">
      <c r="C144"/>
      <c r="D144"/>
      <c r="E144"/>
    </row>
    <row r="145" spans="1:5" x14ac:dyDescent="0.3">
      <c r="C145"/>
      <c r="D145"/>
      <c r="E145"/>
    </row>
    <row r="146" spans="1:5" x14ac:dyDescent="0.3">
      <c r="C146"/>
      <c r="D146"/>
      <c r="E146"/>
    </row>
    <row r="147" spans="1:5" x14ac:dyDescent="0.3">
      <c r="C147"/>
      <c r="D147"/>
      <c r="E147"/>
    </row>
    <row r="148" spans="1:5" x14ac:dyDescent="0.3">
      <c r="C148"/>
      <c r="D148"/>
      <c r="E148"/>
    </row>
    <row r="149" spans="1:5" x14ac:dyDescent="0.3">
      <c r="C149"/>
      <c r="D149"/>
      <c r="E149"/>
    </row>
    <row r="150" spans="1:5" x14ac:dyDescent="0.3">
      <c r="C150"/>
      <c r="D150"/>
      <c r="E150"/>
    </row>
    <row r="151" spans="1:5" x14ac:dyDescent="0.3">
      <c r="C151"/>
      <c r="D151"/>
      <c r="E151"/>
    </row>
    <row r="152" spans="1:5" x14ac:dyDescent="0.3">
      <c r="C152"/>
      <c r="D152"/>
      <c r="E152"/>
    </row>
    <row r="153" spans="1:5" x14ac:dyDescent="0.3">
      <c r="C153"/>
      <c r="D153"/>
      <c r="E153"/>
    </row>
    <row r="154" spans="1:5" x14ac:dyDescent="0.3">
      <c r="C154"/>
      <c r="D154"/>
      <c r="E154"/>
    </row>
    <row r="155" spans="1:5" x14ac:dyDescent="0.3">
      <c r="A155" s="20"/>
      <c r="C155"/>
      <c r="D155"/>
      <c r="E155"/>
    </row>
    <row r="156" spans="1:5" x14ac:dyDescent="0.3">
      <c r="C156"/>
      <c r="D156"/>
      <c r="E156"/>
    </row>
    <row r="157" spans="1:5" x14ac:dyDescent="0.3">
      <c r="C157"/>
      <c r="D157"/>
      <c r="E157"/>
    </row>
    <row r="158" spans="1:5" x14ac:dyDescent="0.3">
      <c r="B158" s="20"/>
      <c r="C158" s="20"/>
      <c r="D158" s="20"/>
      <c r="E158" s="20"/>
    </row>
    <row r="159" spans="1:5" x14ac:dyDescent="0.3">
      <c r="C159"/>
      <c r="D159"/>
      <c r="E159"/>
    </row>
    <row r="160" spans="1:5" x14ac:dyDescent="0.3">
      <c r="C160"/>
      <c r="D160"/>
      <c r="E160"/>
    </row>
    <row r="161" spans="3:5" x14ac:dyDescent="0.3">
      <c r="C161"/>
      <c r="D161"/>
      <c r="E161"/>
    </row>
    <row r="162" spans="3:5" x14ac:dyDescent="0.3">
      <c r="C162"/>
      <c r="D162"/>
      <c r="E162"/>
    </row>
    <row r="163" spans="3:5" x14ac:dyDescent="0.3">
      <c r="C163"/>
      <c r="D163"/>
      <c r="E163"/>
    </row>
    <row r="164" spans="3:5" x14ac:dyDescent="0.3">
      <c r="C164"/>
      <c r="D164"/>
      <c r="E164"/>
    </row>
    <row r="165" spans="3:5" x14ac:dyDescent="0.3">
      <c r="C165"/>
      <c r="D165"/>
      <c r="E165"/>
    </row>
    <row r="166" spans="3:5" x14ac:dyDescent="0.3">
      <c r="C166"/>
      <c r="D166"/>
      <c r="E166"/>
    </row>
    <row r="167" spans="3:5" x14ac:dyDescent="0.3">
      <c r="C167"/>
      <c r="D167"/>
      <c r="E167"/>
    </row>
    <row r="168" spans="3:5" x14ac:dyDescent="0.3">
      <c r="C168"/>
      <c r="D168"/>
      <c r="E168"/>
    </row>
    <row r="169" spans="3:5" x14ac:dyDescent="0.3">
      <c r="C169"/>
      <c r="D169"/>
      <c r="E169"/>
    </row>
    <row r="170" spans="3:5" x14ac:dyDescent="0.3">
      <c r="C170"/>
      <c r="D170"/>
      <c r="E170"/>
    </row>
    <row r="171" spans="3:5" x14ac:dyDescent="0.3">
      <c r="C171"/>
      <c r="D171"/>
      <c r="E171"/>
    </row>
    <row r="172" spans="3:5" x14ac:dyDescent="0.3">
      <c r="C172"/>
      <c r="D172"/>
      <c r="E172"/>
    </row>
    <row r="173" spans="3:5" x14ac:dyDescent="0.3">
      <c r="C173"/>
      <c r="D173"/>
      <c r="E173"/>
    </row>
    <row r="174" spans="3:5" x14ac:dyDescent="0.3">
      <c r="C174"/>
      <c r="D174"/>
      <c r="E174"/>
    </row>
    <row r="175" spans="3:5" x14ac:dyDescent="0.3">
      <c r="C175"/>
      <c r="D175"/>
      <c r="E175"/>
    </row>
    <row r="176" spans="3:5" x14ac:dyDescent="0.3">
      <c r="C176"/>
      <c r="D176"/>
      <c r="E176"/>
    </row>
    <row r="177" spans="3:5" x14ac:dyDescent="0.3">
      <c r="C177"/>
      <c r="D177"/>
      <c r="E177"/>
    </row>
    <row r="178" spans="3:5" x14ac:dyDescent="0.3">
      <c r="C178"/>
      <c r="D178"/>
      <c r="E178"/>
    </row>
    <row r="179" spans="3:5" x14ac:dyDescent="0.3">
      <c r="C179"/>
      <c r="D179"/>
      <c r="E179"/>
    </row>
    <row r="180" spans="3:5" x14ac:dyDescent="0.3">
      <c r="C180"/>
      <c r="D180"/>
      <c r="E180"/>
    </row>
    <row r="181" spans="3:5" x14ac:dyDescent="0.3">
      <c r="C181"/>
      <c r="D181"/>
      <c r="E181"/>
    </row>
    <row r="182" spans="3:5" x14ac:dyDescent="0.3">
      <c r="C182"/>
      <c r="D182"/>
      <c r="E182"/>
    </row>
    <row r="183" spans="3:5" x14ac:dyDescent="0.3">
      <c r="C183"/>
      <c r="D183"/>
      <c r="E183"/>
    </row>
    <row r="184" spans="3:5" x14ac:dyDescent="0.3">
      <c r="C184"/>
      <c r="D184"/>
      <c r="E184"/>
    </row>
    <row r="185" spans="3:5" x14ac:dyDescent="0.3">
      <c r="C185"/>
      <c r="D185"/>
      <c r="E185"/>
    </row>
    <row r="186" spans="3:5" x14ac:dyDescent="0.3">
      <c r="C186"/>
      <c r="D186"/>
      <c r="E186"/>
    </row>
    <row r="187" spans="3:5" x14ac:dyDescent="0.3">
      <c r="C187"/>
      <c r="D187"/>
      <c r="E187"/>
    </row>
    <row r="188" spans="3:5" x14ac:dyDescent="0.3">
      <c r="C188"/>
      <c r="D188"/>
      <c r="E188"/>
    </row>
    <row r="189" spans="3:5" x14ac:dyDescent="0.3">
      <c r="C189"/>
      <c r="D189"/>
      <c r="E189"/>
    </row>
    <row r="190" spans="3:5" x14ac:dyDescent="0.3">
      <c r="C190"/>
      <c r="D190"/>
      <c r="E190"/>
    </row>
    <row r="191" spans="3:5" x14ac:dyDescent="0.3">
      <c r="C191"/>
      <c r="D191"/>
      <c r="E191"/>
    </row>
    <row r="192" spans="3:5" x14ac:dyDescent="0.3">
      <c r="C192"/>
      <c r="D192"/>
      <c r="E192"/>
    </row>
    <row r="193" spans="3:5" x14ac:dyDescent="0.3">
      <c r="C193"/>
      <c r="D193"/>
      <c r="E193"/>
    </row>
    <row r="194" spans="3:5" x14ac:dyDescent="0.3">
      <c r="C194"/>
      <c r="D194"/>
      <c r="E194"/>
    </row>
    <row r="195" spans="3:5" x14ac:dyDescent="0.3">
      <c r="C195"/>
      <c r="D195"/>
      <c r="E195"/>
    </row>
    <row r="196" spans="3:5" x14ac:dyDescent="0.3">
      <c r="C196"/>
      <c r="D196"/>
      <c r="E196"/>
    </row>
    <row r="197" spans="3:5" x14ac:dyDescent="0.3">
      <c r="C197"/>
      <c r="D197"/>
      <c r="E197"/>
    </row>
    <row r="198" spans="3:5" x14ac:dyDescent="0.3">
      <c r="C198"/>
      <c r="D198"/>
      <c r="E198"/>
    </row>
    <row r="199" spans="3:5" x14ac:dyDescent="0.3">
      <c r="C199"/>
      <c r="D199"/>
      <c r="E199"/>
    </row>
    <row r="200" spans="3:5" x14ac:dyDescent="0.3">
      <c r="C200"/>
      <c r="D200"/>
      <c r="E200"/>
    </row>
    <row r="201" spans="3:5" x14ac:dyDescent="0.3">
      <c r="C201"/>
      <c r="D201"/>
      <c r="E201"/>
    </row>
    <row r="202" spans="3:5" x14ac:dyDescent="0.3">
      <c r="C202"/>
      <c r="D202"/>
      <c r="E202"/>
    </row>
    <row r="203" spans="3:5" x14ac:dyDescent="0.3">
      <c r="C203"/>
      <c r="D203"/>
      <c r="E203"/>
    </row>
    <row r="204" spans="3:5" x14ac:dyDescent="0.3">
      <c r="C204"/>
      <c r="D204"/>
      <c r="E204"/>
    </row>
    <row r="205" spans="3:5" x14ac:dyDescent="0.3">
      <c r="C205"/>
      <c r="D205"/>
      <c r="E205"/>
    </row>
  </sheetData>
  <mergeCells count="8">
    <mergeCell ref="C118:E118"/>
    <mergeCell ref="C101:E101"/>
    <mergeCell ref="C70:E70"/>
    <mergeCell ref="C4:E4"/>
    <mergeCell ref="C36:E36"/>
    <mergeCell ref="C84:E84"/>
    <mergeCell ref="C21:E21"/>
    <mergeCell ref="C53:E53"/>
  </mergeCells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3F3CC-75BC-421D-8DF8-D2C39ABAFD1E}">
  <dimension ref="A1:M63"/>
  <sheetViews>
    <sheetView workbookViewId="0">
      <selection activeCell="H11" sqref="H11"/>
    </sheetView>
  </sheetViews>
  <sheetFormatPr defaultRowHeight="14.4" x14ac:dyDescent="0.3"/>
  <cols>
    <col min="1" max="1" width="63.44140625" customWidth="1"/>
    <col min="2" max="2" width="18.88671875" customWidth="1"/>
    <col min="3" max="5" width="9.5546875" bestFit="1" customWidth="1"/>
    <col min="6" max="10" width="13.88671875" customWidth="1"/>
    <col min="11" max="11" width="11.77734375" customWidth="1"/>
    <col min="12" max="13" width="13.88671875" customWidth="1"/>
  </cols>
  <sheetData>
    <row r="1" spans="1:13" ht="28.8" customHeight="1" thickBot="1" x14ac:dyDescent="0.35">
      <c r="A1" s="27" t="s">
        <v>104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28.8" customHeight="1" thickBot="1" x14ac:dyDescent="0.35">
      <c r="A2" s="135" t="s">
        <v>113</v>
      </c>
      <c r="B2" s="137" t="s">
        <v>5</v>
      </c>
      <c r="C2" s="138" t="s">
        <v>2</v>
      </c>
      <c r="D2" s="139" t="s">
        <v>3</v>
      </c>
      <c r="E2" s="556" t="s">
        <v>4</v>
      </c>
      <c r="F2" s="582"/>
      <c r="G2" s="582"/>
      <c r="H2" s="582"/>
      <c r="I2" s="582"/>
      <c r="J2" s="582"/>
      <c r="K2" s="582"/>
      <c r="L2" s="582"/>
      <c r="M2" s="582"/>
    </row>
    <row r="3" spans="1:13" ht="93.6" thickBot="1" x14ac:dyDescent="0.35">
      <c r="A3" s="136" t="s">
        <v>173</v>
      </c>
      <c r="B3" s="326" t="s">
        <v>103</v>
      </c>
      <c r="C3" s="550" t="s">
        <v>102</v>
      </c>
      <c r="D3" s="551"/>
      <c r="E3" s="552"/>
      <c r="F3" s="578" t="s">
        <v>96</v>
      </c>
      <c r="G3" s="578" t="s">
        <v>180</v>
      </c>
      <c r="H3" s="578" t="s">
        <v>37</v>
      </c>
      <c r="I3" s="578" t="s">
        <v>38</v>
      </c>
      <c r="J3" s="578" t="s">
        <v>36</v>
      </c>
      <c r="K3" s="578" t="s">
        <v>183</v>
      </c>
      <c r="L3" s="578" t="s">
        <v>181</v>
      </c>
      <c r="M3" s="578" t="s">
        <v>182</v>
      </c>
    </row>
    <row r="4" spans="1:13" ht="15" thickBot="1" x14ac:dyDescent="0.35">
      <c r="A4" s="449" t="s">
        <v>149</v>
      </c>
      <c r="B4" s="595"/>
      <c r="C4" s="454"/>
      <c r="D4" s="305"/>
      <c r="E4" s="472"/>
      <c r="F4" s="584"/>
      <c r="G4" s="584"/>
      <c r="H4" s="584"/>
      <c r="I4" s="584"/>
      <c r="J4" s="584"/>
      <c r="K4" s="584"/>
      <c r="L4" s="584"/>
      <c r="M4" s="584"/>
    </row>
    <row r="5" spans="1:13" ht="15" thickBot="1" x14ac:dyDescent="0.35">
      <c r="A5" s="451" t="s">
        <v>172</v>
      </c>
      <c r="B5" s="453"/>
      <c r="C5" s="304"/>
      <c r="D5" s="456"/>
      <c r="E5" s="471"/>
      <c r="F5" s="584"/>
      <c r="G5" s="584"/>
      <c r="H5" s="584"/>
      <c r="I5" s="584"/>
      <c r="J5" s="584"/>
      <c r="K5" s="584"/>
      <c r="L5" s="584"/>
      <c r="M5" s="584"/>
    </row>
    <row r="6" spans="1:13" x14ac:dyDescent="0.3">
      <c r="A6" s="450" t="s">
        <v>91</v>
      </c>
      <c r="B6" s="452"/>
      <c r="C6" s="457"/>
      <c r="D6" s="455"/>
      <c r="E6" s="426"/>
      <c r="F6" s="584"/>
      <c r="G6" s="584"/>
      <c r="H6" s="584"/>
      <c r="I6" s="584"/>
      <c r="J6" s="584"/>
      <c r="K6" s="584"/>
      <c r="L6" s="584"/>
      <c r="M6" s="584"/>
    </row>
    <row r="7" spans="1:13" ht="15" thickBot="1" x14ac:dyDescent="0.35">
      <c r="A7" s="238" t="s">
        <v>184</v>
      </c>
      <c r="B7" s="194"/>
      <c r="C7" s="54">
        <v>30</v>
      </c>
      <c r="D7" s="53">
        <v>60</v>
      </c>
      <c r="E7" s="274">
        <v>75</v>
      </c>
      <c r="F7" s="583" t="s">
        <v>185</v>
      </c>
      <c r="G7" s="583" t="s">
        <v>185</v>
      </c>
      <c r="H7" s="583" t="s">
        <v>185</v>
      </c>
      <c r="I7" s="583" t="s">
        <v>185</v>
      </c>
      <c r="J7" s="583" t="s">
        <v>185</v>
      </c>
      <c r="K7" s="583" t="s">
        <v>185</v>
      </c>
      <c r="L7" s="583" t="s">
        <v>185</v>
      </c>
      <c r="M7" s="583" t="s">
        <v>185</v>
      </c>
    </row>
    <row r="8" spans="1:13" ht="15.6" thickTop="1" thickBot="1" x14ac:dyDescent="0.35">
      <c r="A8" s="351" t="s">
        <v>110</v>
      </c>
      <c r="B8" s="623">
        <f>B6*B7</f>
        <v>0</v>
      </c>
      <c r="C8" s="473"/>
      <c r="D8" s="475"/>
      <c r="E8" s="557"/>
      <c r="F8" s="584"/>
      <c r="G8" s="584"/>
      <c r="H8" s="584"/>
      <c r="I8" s="584"/>
      <c r="J8" s="584"/>
      <c r="K8" s="584"/>
      <c r="L8" s="584"/>
      <c r="M8" s="584"/>
    </row>
    <row r="9" spans="1:13" x14ac:dyDescent="0.3">
      <c r="A9" s="458" t="s">
        <v>89</v>
      </c>
      <c r="B9" s="103"/>
      <c r="C9" s="423"/>
      <c r="D9" s="474"/>
      <c r="E9" s="426"/>
      <c r="F9" s="584"/>
      <c r="G9" s="584"/>
      <c r="H9" s="584"/>
      <c r="I9" s="584"/>
      <c r="J9" s="584"/>
      <c r="K9" s="584"/>
      <c r="L9" s="584"/>
      <c r="M9" s="584"/>
    </row>
    <row r="10" spans="1:13" ht="15" thickBot="1" x14ac:dyDescent="0.35">
      <c r="A10" s="193" t="s">
        <v>20</v>
      </c>
      <c r="B10" s="194"/>
      <c r="C10" s="54">
        <v>15</v>
      </c>
      <c r="D10" s="53">
        <v>20</v>
      </c>
      <c r="E10" s="274">
        <v>30</v>
      </c>
      <c r="F10" s="584"/>
      <c r="G10" s="584"/>
      <c r="H10" s="584"/>
      <c r="I10" s="584"/>
      <c r="J10" s="584"/>
      <c r="K10" s="584"/>
      <c r="L10" s="584"/>
      <c r="M10" s="584"/>
    </row>
    <row r="11" spans="1:13" ht="15.6" thickTop="1" thickBot="1" x14ac:dyDescent="0.35">
      <c r="A11" s="312" t="s">
        <v>92</v>
      </c>
      <c r="B11" s="624">
        <f>B9*B10</f>
        <v>0</v>
      </c>
      <c r="C11" s="314"/>
      <c r="D11" s="313"/>
      <c r="E11" s="470"/>
      <c r="F11" s="584"/>
      <c r="G11" s="584"/>
      <c r="H11" s="584"/>
      <c r="I11" s="584"/>
      <c r="J11" s="584"/>
      <c r="K11" s="584"/>
      <c r="L11" s="584"/>
      <c r="M11" s="584"/>
    </row>
    <row r="12" spans="1:13" ht="15.6" thickTop="1" thickBot="1" x14ac:dyDescent="0.35">
      <c r="A12" s="324" t="s">
        <v>174</v>
      </c>
      <c r="B12" s="625">
        <f xml:space="preserve"> COLLECTION!B26</f>
        <v>0</v>
      </c>
      <c r="C12" s="325"/>
      <c r="D12" s="192"/>
      <c r="E12" s="236"/>
      <c r="F12" s="584"/>
      <c r="G12" s="584"/>
      <c r="H12" s="584"/>
      <c r="I12" s="584"/>
      <c r="J12" s="584"/>
      <c r="K12" s="584"/>
      <c r="L12" s="584"/>
      <c r="M12" s="584"/>
    </row>
    <row r="13" spans="1:13" ht="28.2" customHeight="1" thickTop="1" thickBot="1" x14ac:dyDescent="0.35">
      <c r="A13" s="466" t="s">
        <v>115</v>
      </c>
      <c r="B13" s="626">
        <f>IF(B4 = 0,B8,B4) + B11 + B12</f>
        <v>0</v>
      </c>
      <c r="C13" s="467"/>
      <c r="D13" s="468"/>
      <c r="E13" s="469"/>
      <c r="F13" s="584"/>
      <c r="G13" s="584"/>
      <c r="H13" s="584"/>
      <c r="I13" s="584"/>
      <c r="J13" s="584"/>
      <c r="K13" s="584"/>
      <c r="L13" s="584"/>
      <c r="M13" s="584"/>
    </row>
    <row r="14" spans="1:13" s="349" customFormat="1" ht="8.4" customHeight="1" x14ac:dyDescent="0.3">
      <c r="A14" s="346"/>
      <c r="B14" s="465"/>
      <c r="C14" s="346"/>
      <c r="D14" s="346"/>
      <c r="E14" s="346"/>
      <c r="F14" s="585"/>
      <c r="G14" s="585"/>
      <c r="H14" s="585"/>
      <c r="I14" s="585"/>
      <c r="J14" s="585"/>
      <c r="K14" s="585"/>
      <c r="L14" s="585"/>
      <c r="M14" s="585"/>
    </row>
    <row r="15" spans="1:13" s="20" customFormat="1" ht="3" customHeight="1" x14ac:dyDescent="0.3">
      <c r="A15" s="55"/>
      <c r="B15" s="56"/>
      <c r="C15" s="57"/>
      <c r="D15" s="57"/>
      <c r="E15" s="57"/>
      <c r="F15" s="586"/>
      <c r="G15" s="586"/>
      <c r="H15" s="586"/>
      <c r="I15" s="586"/>
      <c r="J15" s="586"/>
      <c r="K15" s="586"/>
      <c r="L15" s="586"/>
      <c r="M15" s="586"/>
    </row>
    <row r="16" spans="1:13" ht="27" customHeight="1" thickBot="1" x14ac:dyDescent="0.35">
      <c r="A16" s="16" t="s">
        <v>111</v>
      </c>
      <c r="B16" s="413" t="s">
        <v>103</v>
      </c>
      <c r="C16" s="548" t="s">
        <v>102</v>
      </c>
      <c r="D16" s="549"/>
      <c r="E16" s="558"/>
      <c r="F16" s="584"/>
      <c r="G16" s="584"/>
      <c r="H16" s="584"/>
      <c r="I16" s="584"/>
      <c r="J16" s="584"/>
      <c r="K16" s="584"/>
      <c r="L16" s="584"/>
      <c r="M16" s="584"/>
    </row>
    <row r="17" spans="1:13" s="20" customFormat="1" ht="40.799999999999997" thickBot="1" x14ac:dyDescent="0.35">
      <c r="A17" s="419" t="s">
        <v>175</v>
      </c>
      <c r="B17" s="303" t="s">
        <v>5</v>
      </c>
      <c r="C17" s="430" t="s">
        <v>2</v>
      </c>
      <c r="D17" s="431" t="s">
        <v>3</v>
      </c>
      <c r="E17" s="432" t="s">
        <v>4</v>
      </c>
      <c r="F17" s="586"/>
      <c r="G17" s="586"/>
      <c r="H17" s="586"/>
      <c r="I17" s="586"/>
      <c r="J17" s="586"/>
      <c r="K17" s="586"/>
      <c r="L17" s="586"/>
      <c r="M17" s="586"/>
    </row>
    <row r="18" spans="1:13" x14ac:dyDescent="0.3">
      <c r="A18" s="433" t="s">
        <v>114</v>
      </c>
      <c r="B18" s="596">
        <f>B13</f>
        <v>0</v>
      </c>
      <c r="C18" s="420"/>
      <c r="D18" s="421"/>
      <c r="E18" s="424"/>
      <c r="F18" s="584"/>
      <c r="G18" s="584"/>
      <c r="H18" s="584"/>
      <c r="I18" s="584"/>
      <c r="J18" s="584"/>
      <c r="K18" s="584"/>
      <c r="L18" s="584"/>
      <c r="M18" s="584"/>
    </row>
    <row r="19" spans="1:13" x14ac:dyDescent="0.3">
      <c r="A19" s="435" t="s">
        <v>43</v>
      </c>
      <c r="B19" s="320">
        <v>0.5</v>
      </c>
      <c r="C19" s="316">
        <v>0.4</v>
      </c>
      <c r="D19" s="282">
        <v>0.5</v>
      </c>
      <c r="E19" s="425">
        <v>0.6</v>
      </c>
      <c r="F19" s="583" t="s">
        <v>185</v>
      </c>
      <c r="G19" s="583" t="s">
        <v>185</v>
      </c>
      <c r="H19" s="583" t="s">
        <v>185</v>
      </c>
      <c r="I19" s="583" t="s">
        <v>185</v>
      </c>
      <c r="J19" s="583" t="s">
        <v>185</v>
      </c>
      <c r="K19" s="583" t="s">
        <v>185</v>
      </c>
      <c r="L19" s="583" t="s">
        <v>185</v>
      </c>
      <c r="M19" s="583" t="s">
        <v>185</v>
      </c>
    </row>
    <row r="20" spans="1:13" ht="15" thickBot="1" x14ac:dyDescent="0.35">
      <c r="A20" s="434" t="s">
        <v>116</v>
      </c>
      <c r="B20" s="597">
        <f xml:space="preserve"> B18*(1-B19)</f>
        <v>0</v>
      </c>
      <c r="C20" s="506"/>
      <c r="D20" s="507"/>
      <c r="E20" s="508"/>
      <c r="F20" s="584"/>
      <c r="G20" s="584"/>
      <c r="H20" s="584"/>
      <c r="I20" s="584"/>
      <c r="J20" s="584"/>
      <c r="K20" s="584"/>
      <c r="L20" s="584"/>
      <c r="M20" s="584"/>
    </row>
    <row r="21" spans="1:13" x14ac:dyDescent="0.3">
      <c r="A21" s="418" t="s">
        <v>10</v>
      </c>
      <c r="B21" s="103"/>
      <c r="C21" s="423">
        <v>3</v>
      </c>
      <c r="D21" s="422">
        <v>4</v>
      </c>
      <c r="E21" s="426">
        <v>5</v>
      </c>
      <c r="F21" s="583" t="s">
        <v>185</v>
      </c>
      <c r="G21" s="583" t="s">
        <v>185</v>
      </c>
      <c r="H21" s="583" t="s">
        <v>185</v>
      </c>
      <c r="I21" s="583" t="s">
        <v>185</v>
      </c>
      <c r="J21" s="583" t="s">
        <v>185</v>
      </c>
      <c r="K21" s="583" t="s">
        <v>185</v>
      </c>
      <c r="L21" s="583" t="s">
        <v>185</v>
      </c>
      <c r="M21" s="583" t="s">
        <v>185</v>
      </c>
    </row>
    <row r="22" spans="1:13" ht="15" thickBot="1" x14ac:dyDescent="0.35">
      <c r="A22" s="315" t="s">
        <v>11</v>
      </c>
      <c r="B22" s="321"/>
      <c r="C22" s="317">
        <v>275</v>
      </c>
      <c r="D22" s="14">
        <v>300</v>
      </c>
      <c r="E22" s="427">
        <v>325</v>
      </c>
      <c r="F22" s="584"/>
      <c r="G22" s="584"/>
      <c r="H22" s="584"/>
      <c r="I22" s="584"/>
      <c r="J22" s="584"/>
      <c r="K22" s="584"/>
      <c r="L22" s="584"/>
      <c r="M22" s="584"/>
    </row>
    <row r="23" spans="1:13" s="23" customFormat="1" ht="15.6" thickTop="1" thickBot="1" x14ac:dyDescent="0.35">
      <c r="A23" s="311" t="s">
        <v>105</v>
      </c>
      <c r="B23" s="322">
        <f>B21*B22</f>
        <v>0</v>
      </c>
      <c r="C23" s="318"/>
      <c r="D23" s="83"/>
      <c r="E23" s="428"/>
      <c r="F23" s="586"/>
      <c r="G23" s="586"/>
      <c r="H23" s="586"/>
      <c r="I23" s="586"/>
      <c r="J23" s="586"/>
      <c r="K23" s="586"/>
      <c r="L23" s="586"/>
      <c r="M23" s="586"/>
    </row>
    <row r="24" spans="1:13" s="23" customFormat="1" ht="21.6" customHeight="1" thickTop="1" x14ac:dyDescent="0.3">
      <c r="A24" s="61" t="s">
        <v>112</v>
      </c>
      <c r="B24" s="323">
        <f>B23</f>
        <v>0</v>
      </c>
      <c r="C24" s="319"/>
      <c r="D24" s="255"/>
      <c r="E24" s="429"/>
      <c r="F24" s="586"/>
      <c r="G24" s="586"/>
      <c r="H24" s="586"/>
      <c r="I24" s="586"/>
      <c r="J24" s="586"/>
      <c r="K24" s="586"/>
      <c r="L24" s="586"/>
      <c r="M24" s="586"/>
    </row>
    <row r="25" spans="1:13" s="23" customFormat="1" ht="4.2" customHeight="1" x14ac:dyDescent="0.3">
      <c r="A25" s="58"/>
      <c r="B25" s="59"/>
      <c r="C25" s="60"/>
      <c r="D25" s="60"/>
      <c r="E25" s="60"/>
      <c r="F25" s="586"/>
      <c r="G25" s="586"/>
      <c r="H25" s="586"/>
      <c r="I25" s="586"/>
      <c r="J25" s="586"/>
      <c r="K25" s="586"/>
      <c r="L25" s="586"/>
      <c r="M25" s="586"/>
    </row>
    <row r="26" spans="1:13" ht="26.4" customHeight="1" thickBot="1" x14ac:dyDescent="0.35">
      <c r="A26" s="16" t="s">
        <v>14</v>
      </c>
      <c r="B26" s="413" t="s">
        <v>103</v>
      </c>
      <c r="C26" s="548" t="s">
        <v>102</v>
      </c>
      <c r="D26" s="549"/>
      <c r="E26" s="558"/>
      <c r="F26" s="584"/>
      <c r="G26" s="584"/>
      <c r="H26" s="584"/>
      <c r="I26" s="584"/>
      <c r="J26" s="584"/>
      <c r="K26" s="584"/>
      <c r="L26" s="584"/>
      <c r="M26" s="584"/>
    </row>
    <row r="27" spans="1:13" ht="28.2" thickBot="1" x14ac:dyDescent="0.35">
      <c r="A27" s="417" t="s">
        <v>176</v>
      </c>
      <c r="B27" s="303" t="s">
        <v>5</v>
      </c>
      <c r="C27" s="414" t="s">
        <v>2</v>
      </c>
      <c r="D27" s="139" t="s">
        <v>3</v>
      </c>
      <c r="E27" s="415" t="s">
        <v>4</v>
      </c>
      <c r="F27" s="584"/>
      <c r="G27" s="584"/>
      <c r="H27" s="584"/>
      <c r="I27" s="584"/>
      <c r="J27" s="584"/>
      <c r="K27" s="584"/>
      <c r="L27" s="584"/>
      <c r="M27" s="584"/>
    </row>
    <row r="28" spans="1:13" ht="15" thickBot="1" x14ac:dyDescent="0.35">
      <c r="A28" s="416" t="s">
        <v>90</v>
      </c>
      <c r="B28" s="598">
        <f>B20</f>
        <v>0</v>
      </c>
      <c r="C28" s="438"/>
      <c r="D28" s="437"/>
      <c r="E28" s="559"/>
      <c r="F28" s="584"/>
      <c r="G28" s="584"/>
      <c r="H28" s="584"/>
      <c r="I28" s="584"/>
      <c r="J28" s="584"/>
      <c r="K28" s="584"/>
      <c r="L28" s="584"/>
      <c r="M28" s="584"/>
    </row>
    <row r="29" spans="1:13" x14ac:dyDescent="0.3">
      <c r="A29" s="410" t="s">
        <v>31</v>
      </c>
      <c r="B29" s="407"/>
      <c r="C29" s="195">
        <v>0.5</v>
      </c>
      <c r="D29" s="436">
        <v>0.75</v>
      </c>
      <c r="E29" s="392">
        <v>0.9</v>
      </c>
      <c r="F29" s="583" t="s">
        <v>185</v>
      </c>
      <c r="G29" s="583" t="s">
        <v>185</v>
      </c>
      <c r="H29" s="583" t="s">
        <v>185</v>
      </c>
      <c r="I29" s="583" t="s">
        <v>185</v>
      </c>
      <c r="J29" s="583" t="s">
        <v>185</v>
      </c>
      <c r="K29" s="583" t="s">
        <v>185</v>
      </c>
      <c r="L29" s="583" t="s">
        <v>185</v>
      </c>
      <c r="M29" s="583" t="s">
        <v>185</v>
      </c>
    </row>
    <row r="30" spans="1:13" ht="15" thickBot="1" x14ac:dyDescent="0.35">
      <c r="A30" s="401" t="s">
        <v>21</v>
      </c>
      <c r="B30" s="599">
        <f>B28*(1+B29)</f>
        <v>0</v>
      </c>
      <c r="C30" s="439"/>
      <c r="D30" s="442"/>
      <c r="E30" s="560"/>
      <c r="F30" s="584"/>
      <c r="G30" s="584"/>
      <c r="H30" s="584"/>
      <c r="I30" s="584"/>
      <c r="J30" s="584"/>
      <c r="K30" s="584"/>
      <c r="L30" s="584"/>
      <c r="M30" s="584"/>
    </row>
    <row r="31" spans="1:13" x14ac:dyDescent="0.3">
      <c r="A31" s="201" t="s">
        <v>32</v>
      </c>
      <c r="B31" s="411"/>
      <c r="C31" s="440">
        <v>20</v>
      </c>
      <c r="D31" s="441">
        <v>25</v>
      </c>
      <c r="E31" s="443">
        <v>35</v>
      </c>
      <c r="F31" s="584"/>
      <c r="G31" s="584"/>
      <c r="H31" s="584"/>
      <c r="I31" s="584"/>
      <c r="J31" s="584"/>
      <c r="K31" s="584"/>
      <c r="L31" s="584"/>
      <c r="M31" s="584"/>
    </row>
    <row r="32" spans="1:13" ht="15" thickBot="1" x14ac:dyDescent="0.35">
      <c r="A32" s="408" t="s">
        <v>33</v>
      </c>
      <c r="B32" s="409">
        <f>B30*B31</f>
        <v>0</v>
      </c>
      <c r="C32" s="439"/>
      <c r="D32" s="442"/>
      <c r="E32" s="444"/>
      <c r="F32" s="584"/>
      <c r="G32" s="584"/>
      <c r="H32" s="584"/>
      <c r="I32" s="584"/>
      <c r="J32" s="584"/>
      <c r="K32" s="584"/>
      <c r="L32" s="584"/>
      <c r="M32" s="584"/>
    </row>
    <row r="33" spans="1:13" ht="16.8" customHeight="1" x14ac:dyDescent="0.3">
      <c r="A33" s="410" t="s">
        <v>22</v>
      </c>
      <c r="B33" s="206"/>
      <c r="C33" s="445">
        <v>0.3</v>
      </c>
      <c r="D33" s="283">
        <v>0.4</v>
      </c>
      <c r="E33" s="561">
        <v>0.5</v>
      </c>
      <c r="F33" s="583" t="s">
        <v>185</v>
      </c>
      <c r="G33" s="583" t="s">
        <v>185</v>
      </c>
      <c r="H33" s="583" t="s">
        <v>185</v>
      </c>
      <c r="I33" s="583" t="s">
        <v>185</v>
      </c>
      <c r="J33" s="583" t="s">
        <v>185</v>
      </c>
      <c r="K33" s="583" t="s">
        <v>185</v>
      </c>
      <c r="L33" s="583" t="s">
        <v>185</v>
      </c>
      <c r="M33" s="583" t="s">
        <v>185</v>
      </c>
    </row>
    <row r="34" spans="1:13" ht="15" thickBot="1" x14ac:dyDescent="0.35">
      <c r="A34" s="401" t="s">
        <v>25</v>
      </c>
      <c r="B34" s="599">
        <f>B30*(1-B33)</f>
        <v>0</v>
      </c>
      <c r="C34" s="446"/>
      <c r="D34" s="448"/>
      <c r="E34" s="562"/>
      <c r="F34" s="584"/>
      <c r="G34" s="584"/>
      <c r="H34" s="584"/>
      <c r="I34" s="584"/>
      <c r="J34" s="584"/>
      <c r="K34" s="584"/>
      <c r="L34" s="584"/>
      <c r="M34" s="584"/>
    </row>
    <row r="35" spans="1:13" x14ac:dyDescent="0.3">
      <c r="A35" s="201" t="s">
        <v>23</v>
      </c>
      <c r="B35" s="407"/>
      <c r="C35" s="447">
        <v>0.15</v>
      </c>
      <c r="D35" s="283">
        <v>0.3</v>
      </c>
      <c r="E35" s="392">
        <v>0.4</v>
      </c>
      <c r="F35" s="583" t="s">
        <v>185</v>
      </c>
      <c r="G35" s="583" t="s">
        <v>185</v>
      </c>
      <c r="H35" s="583" t="s">
        <v>185</v>
      </c>
      <c r="I35" s="583" t="s">
        <v>185</v>
      </c>
      <c r="J35" s="583" t="s">
        <v>185</v>
      </c>
      <c r="K35" s="583" t="s">
        <v>185</v>
      </c>
      <c r="L35" s="583" t="s">
        <v>185</v>
      </c>
      <c r="M35" s="583" t="s">
        <v>185</v>
      </c>
    </row>
    <row r="36" spans="1:13" ht="15" thickBot="1" x14ac:dyDescent="0.35">
      <c r="A36" s="401" t="s">
        <v>24</v>
      </c>
      <c r="B36" s="600">
        <f>B34*(1-B35)</f>
        <v>0</v>
      </c>
      <c r="C36" s="196"/>
      <c r="D36" s="10"/>
      <c r="E36" s="393"/>
      <c r="F36" s="584"/>
      <c r="G36" s="584"/>
      <c r="H36" s="584"/>
      <c r="I36" s="584"/>
      <c r="J36" s="584"/>
      <c r="K36" s="584"/>
      <c r="L36" s="584"/>
      <c r="M36" s="584"/>
    </row>
    <row r="37" spans="1:13" x14ac:dyDescent="0.3">
      <c r="A37" s="201" t="s">
        <v>26</v>
      </c>
      <c r="B37" s="406"/>
      <c r="C37" s="197">
        <v>70</v>
      </c>
      <c r="D37" s="9">
        <v>75</v>
      </c>
      <c r="E37" s="563">
        <v>80</v>
      </c>
      <c r="F37" s="584"/>
      <c r="G37" s="584"/>
      <c r="H37" s="584"/>
      <c r="I37" s="584"/>
      <c r="J37" s="584"/>
      <c r="K37" s="584"/>
      <c r="L37" s="584"/>
      <c r="M37" s="584"/>
    </row>
    <row r="38" spans="1:13" x14ac:dyDescent="0.3">
      <c r="A38" s="202" t="s">
        <v>27</v>
      </c>
      <c r="B38" s="207">
        <f>B37*B36</f>
        <v>0</v>
      </c>
      <c r="C38" s="198"/>
      <c r="D38" s="7"/>
      <c r="E38" s="394"/>
      <c r="F38" s="584"/>
      <c r="G38" s="584"/>
      <c r="H38" s="584"/>
      <c r="I38" s="584"/>
      <c r="J38" s="584"/>
      <c r="K38" s="584"/>
      <c r="L38" s="584"/>
      <c r="M38" s="584"/>
    </row>
    <row r="39" spans="1:13" ht="15" thickBot="1" x14ac:dyDescent="0.35">
      <c r="A39" s="405" t="s">
        <v>28</v>
      </c>
      <c r="B39" s="404"/>
      <c r="C39" s="399">
        <v>0.35</v>
      </c>
      <c r="D39" s="400">
        <v>0.4</v>
      </c>
      <c r="E39" s="564">
        <v>0.45</v>
      </c>
      <c r="F39" s="583" t="s">
        <v>185</v>
      </c>
      <c r="G39" s="583" t="s">
        <v>185</v>
      </c>
      <c r="H39" s="583" t="s">
        <v>185</v>
      </c>
      <c r="I39" s="583" t="s">
        <v>185</v>
      </c>
      <c r="J39" s="583" t="s">
        <v>185</v>
      </c>
      <c r="K39" s="583" t="s">
        <v>185</v>
      </c>
      <c r="L39" s="583" t="s">
        <v>185</v>
      </c>
      <c r="M39" s="583" t="s">
        <v>185</v>
      </c>
    </row>
    <row r="40" spans="1:13" x14ac:dyDescent="0.3">
      <c r="A40" s="201" t="s">
        <v>15</v>
      </c>
      <c r="B40" s="601">
        <f>B36*(1-B39)</f>
        <v>0</v>
      </c>
      <c r="C40" s="398"/>
      <c r="D40" s="395"/>
      <c r="E40" s="565"/>
      <c r="F40" s="584"/>
      <c r="G40" s="584"/>
      <c r="H40" s="584"/>
      <c r="I40" s="584"/>
      <c r="J40" s="584"/>
      <c r="K40" s="584"/>
      <c r="L40" s="584"/>
      <c r="M40" s="584"/>
    </row>
    <row r="41" spans="1:13" x14ac:dyDescent="0.3">
      <c r="A41" s="202" t="s">
        <v>16</v>
      </c>
      <c r="B41" s="208"/>
      <c r="C41" s="199">
        <v>40</v>
      </c>
      <c r="D41" s="8">
        <v>51</v>
      </c>
      <c r="E41" s="566">
        <v>75</v>
      </c>
      <c r="F41" s="584"/>
      <c r="G41" s="584"/>
      <c r="H41" s="584"/>
      <c r="I41" s="584"/>
      <c r="J41" s="584"/>
      <c r="K41" s="584"/>
      <c r="L41" s="584"/>
      <c r="M41" s="584"/>
    </row>
    <row r="42" spans="1:13" ht="15" thickBot="1" x14ac:dyDescent="0.35">
      <c r="A42" s="401" t="s">
        <v>29</v>
      </c>
      <c r="B42" s="403">
        <f>B40*B41</f>
        <v>0</v>
      </c>
      <c r="C42" s="397"/>
      <c r="D42" s="396"/>
      <c r="E42" s="567"/>
      <c r="F42" s="584"/>
      <c r="G42" s="584"/>
      <c r="H42" s="584"/>
      <c r="I42" s="584"/>
      <c r="J42" s="584"/>
      <c r="K42" s="584"/>
      <c r="L42" s="584"/>
      <c r="M42" s="584"/>
    </row>
    <row r="43" spans="1:13" x14ac:dyDescent="0.3">
      <c r="A43" s="201" t="s">
        <v>17</v>
      </c>
      <c r="B43" s="402"/>
      <c r="C43" s="398"/>
      <c r="D43" s="395"/>
      <c r="E43" s="568"/>
      <c r="F43" s="584"/>
      <c r="G43" s="584"/>
      <c r="H43" s="584"/>
      <c r="I43" s="584"/>
      <c r="J43" s="584"/>
      <c r="K43" s="584"/>
      <c r="L43" s="584"/>
      <c r="M43" s="584"/>
    </row>
    <row r="44" spans="1:13" x14ac:dyDescent="0.3">
      <c r="A44" s="203" t="s">
        <v>18</v>
      </c>
      <c r="B44" s="208"/>
      <c r="C44" s="200">
        <v>175</v>
      </c>
      <c r="D44" s="284">
        <v>180</v>
      </c>
      <c r="E44" s="412">
        <v>185</v>
      </c>
      <c r="F44" s="584"/>
      <c r="G44" s="584"/>
      <c r="H44" s="584"/>
      <c r="I44" s="584"/>
      <c r="J44" s="584"/>
      <c r="K44" s="584"/>
      <c r="L44" s="584"/>
      <c r="M44" s="584"/>
    </row>
    <row r="45" spans="1:13" ht="15" thickBot="1" x14ac:dyDescent="0.35">
      <c r="A45" s="204" t="s">
        <v>30</v>
      </c>
      <c r="B45" s="252">
        <f>B43*B44</f>
        <v>0</v>
      </c>
      <c r="C45" s="253"/>
      <c r="D45" s="254"/>
      <c r="E45" s="569"/>
      <c r="F45" s="584"/>
      <c r="G45" s="584"/>
      <c r="H45" s="584"/>
      <c r="I45" s="584"/>
      <c r="J45" s="584"/>
      <c r="K45" s="584"/>
      <c r="L45" s="584"/>
      <c r="M45" s="584"/>
    </row>
    <row r="46" spans="1:13" ht="27.6" customHeight="1" thickBot="1" x14ac:dyDescent="0.35">
      <c r="A46" s="205" t="s">
        <v>34</v>
      </c>
      <c r="B46" s="209">
        <f>B45+B42+B38+B32</f>
        <v>0</v>
      </c>
      <c r="C46" s="4"/>
      <c r="D46" s="4"/>
      <c r="E46" s="4"/>
      <c r="F46" s="584"/>
      <c r="G46" s="584"/>
      <c r="H46" s="584"/>
      <c r="I46" s="584"/>
      <c r="J46" s="584"/>
      <c r="K46" s="584"/>
      <c r="L46" s="584"/>
      <c r="M46" s="584"/>
    </row>
    <row r="47" spans="1:13" s="349" customFormat="1" ht="7.8" customHeight="1" thickBot="1" x14ac:dyDescent="0.35">
      <c r="A47" s="346"/>
      <c r="B47" s="347"/>
      <c r="C47" s="348"/>
      <c r="D47" s="348"/>
      <c r="E47" s="348"/>
      <c r="F47" s="585"/>
      <c r="G47" s="585"/>
      <c r="H47" s="585"/>
      <c r="I47" s="585"/>
      <c r="J47" s="585"/>
      <c r="K47" s="585"/>
      <c r="L47" s="585"/>
      <c r="M47" s="585"/>
    </row>
    <row r="48" spans="1:13" ht="7.2" customHeight="1" thickBot="1" x14ac:dyDescent="0.35">
      <c r="A48" s="461"/>
      <c r="B48" s="463"/>
      <c r="C48" s="115"/>
      <c r="D48" s="115"/>
      <c r="E48" s="459"/>
      <c r="F48" s="584"/>
      <c r="G48" s="584"/>
      <c r="H48" s="584"/>
      <c r="I48" s="584"/>
      <c r="J48" s="584"/>
      <c r="K48" s="584"/>
      <c r="L48" s="584"/>
      <c r="M48" s="584"/>
    </row>
    <row r="49" spans="1:13" ht="24" customHeight="1" thickBot="1" x14ac:dyDescent="0.35">
      <c r="A49" s="327" t="s">
        <v>75</v>
      </c>
      <c r="B49" s="464" t="s">
        <v>5</v>
      </c>
      <c r="C49" s="462" t="s">
        <v>2</v>
      </c>
      <c r="D49" s="460" t="s">
        <v>3</v>
      </c>
      <c r="E49" s="570" t="s">
        <v>4</v>
      </c>
      <c r="F49" s="584"/>
      <c r="G49" s="584"/>
      <c r="H49" s="584"/>
      <c r="I49" s="584"/>
      <c r="J49" s="584"/>
      <c r="K49" s="584"/>
      <c r="L49" s="584"/>
      <c r="M49" s="584"/>
    </row>
    <row r="50" spans="1:13" s="63" customFormat="1" ht="27.6" thickBot="1" x14ac:dyDescent="0.35">
      <c r="A50" s="328" t="s">
        <v>177</v>
      </c>
      <c r="B50" s="336" t="s">
        <v>103</v>
      </c>
      <c r="C50" s="550" t="s">
        <v>102</v>
      </c>
      <c r="D50" s="551"/>
      <c r="E50" s="571"/>
      <c r="F50" s="580"/>
      <c r="G50" s="580"/>
      <c r="H50" s="580"/>
      <c r="I50" s="580"/>
      <c r="J50" s="580"/>
      <c r="K50" s="580"/>
      <c r="L50" s="580"/>
      <c r="M50" s="580"/>
    </row>
    <row r="51" spans="1:13" x14ac:dyDescent="0.3">
      <c r="A51" s="120" t="s">
        <v>150</v>
      </c>
      <c r="B51" s="103"/>
      <c r="C51" s="210"/>
      <c r="D51" s="121"/>
      <c r="E51" s="572"/>
      <c r="F51" s="579"/>
      <c r="G51" s="579"/>
      <c r="H51" s="579"/>
      <c r="I51" s="579"/>
      <c r="J51" s="579"/>
      <c r="K51" s="579"/>
      <c r="L51" s="579"/>
      <c r="M51" s="579"/>
    </row>
    <row r="52" spans="1:13" x14ac:dyDescent="0.3">
      <c r="A52" s="122" t="s">
        <v>76</v>
      </c>
      <c r="B52" s="602">
        <f>B40</f>
        <v>0</v>
      </c>
      <c r="C52" s="92"/>
      <c r="D52" s="13"/>
      <c r="E52" s="89"/>
      <c r="F52" s="579"/>
      <c r="G52" s="579"/>
      <c r="H52" s="579"/>
      <c r="I52" s="579"/>
      <c r="J52" s="579"/>
      <c r="K52" s="579"/>
      <c r="L52" s="579"/>
      <c r="M52" s="579"/>
    </row>
    <row r="53" spans="1:13" ht="15" thickBot="1" x14ac:dyDescent="0.35">
      <c r="A53" s="123" t="s">
        <v>85</v>
      </c>
      <c r="B53" s="216"/>
      <c r="C53" s="211">
        <v>10</v>
      </c>
      <c r="D53" s="118">
        <v>13</v>
      </c>
      <c r="E53" s="573">
        <v>16</v>
      </c>
      <c r="F53" s="579"/>
      <c r="G53" s="579"/>
      <c r="H53" s="579"/>
      <c r="I53" s="579"/>
      <c r="J53" s="579"/>
      <c r="K53" s="579"/>
      <c r="L53" s="579"/>
      <c r="M53" s="579"/>
    </row>
    <row r="54" spans="1:13" ht="15.6" thickTop="1" thickBot="1" x14ac:dyDescent="0.35">
      <c r="A54" s="130" t="s">
        <v>139</v>
      </c>
      <c r="B54" s="104">
        <f>B51*(B52*B53)</f>
        <v>0</v>
      </c>
      <c r="C54" s="212"/>
      <c r="D54" s="125"/>
      <c r="E54" s="574"/>
      <c r="F54" s="579"/>
      <c r="G54" s="579"/>
      <c r="H54" s="579"/>
      <c r="I54" s="579"/>
      <c r="J54" s="579"/>
      <c r="K54" s="579"/>
      <c r="L54" s="579"/>
      <c r="M54" s="579"/>
    </row>
    <row r="55" spans="1:13" ht="21" customHeight="1" x14ac:dyDescent="0.3">
      <c r="A55" s="127" t="s">
        <v>77</v>
      </c>
      <c r="B55" s="103"/>
      <c r="C55" s="210"/>
      <c r="D55" s="121"/>
      <c r="E55" s="572"/>
      <c r="F55" s="579"/>
      <c r="G55" s="579"/>
      <c r="H55" s="579"/>
      <c r="I55" s="579"/>
      <c r="J55" s="579"/>
      <c r="K55" s="579"/>
      <c r="L55" s="579"/>
      <c r="M55" s="579"/>
    </row>
    <row r="56" spans="1:13" ht="15" thickBot="1" x14ac:dyDescent="0.35">
      <c r="A56" s="129" t="s">
        <v>78</v>
      </c>
      <c r="B56" s="216"/>
      <c r="C56" s="295">
        <v>75</v>
      </c>
      <c r="D56" s="118">
        <v>85</v>
      </c>
      <c r="E56" s="575">
        <v>95</v>
      </c>
      <c r="F56" s="579"/>
      <c r="G56" s="579"/>
      <c r="H56" s="579"/>
      <c r="I56" s="579"/>
      <c r="J56" s="579"/>
      <c r="K56" s="579"/>
      <c r="L56" s="579"/>
      <c r="M56" s="579"/>
    </row>
    <row r="57" spans="1:13" ht="15.6" thickTop="1" thickBot="1" x14ac:dyDescent="0.35">
      <c r="A57" s="131" t="s">
        <v>83</v>
      </c>
      <c r="B57" s="104">
        <f>B55*B56*B51</f>
        <v>0</v>
      </c>
      <c r="C57" s="213"/>
      <c r="D57" s="128"/>
      <c r="E57" s="576"/>
      <c r="F57" s="579"/>
      <c r="G57" s="579"/>
      <c r="H57" s="579"/>
      <c r="I57" s="579"/>
      <c r="J57" s="579"/>
      <c r="K57" s="579"/>
      <c r="L57" s="579"/>
      <c r="M57" s="579"/>
    </row>
    <row r="58" spans="1:13" x14ac:dyDescent="0.3">
      <c r="A58" s="6" t="s">
        <v>82</v>
      </c>
      <c r="B58" s="217"/>
      <c r="C58" s="92"/>
      <c r="D58" s="13"/>
      <c r="E58" s="89"/>
      <c r="F58" s="579"/>
      <c r="G58" s="579"/>
      <c r="H58" s="579"/>
      <c r="I58" s="579"/>
      <c r="J58" s="579"/>
      <c r="K58" s="579"/>
      <c r="L58" s="579"/>
      <c r="M58" s="579"/>
    </row>
    <row r="59" spans="1:13" x14ac:dyDescent="0.3">
      <c r="A59" s="126" t="s">
        <v>79</v>
      </c>
      <c r="B59" s="296"/>
      <c r="C59" s="297">
        <v>75</v>
      </c>
      <c r="D59" s="512">
        <v>125</v>
      </c>
      <c r="E59" s="390">
        <v>250</v>
      </c>
      <c r="F59" s="579"/>
      <c r="G59" s="579"/>
      <c r="H59" s="579"/>
      <c r="I59" s="579"/>
      <c r="J59" s="579"/>
      <c r="K59" s="579"/>
      <c r="L59" s="579"/>
      <c r="M59" s="579"/>
    </row>
    <row r="60" spans="1:13" ht="15" thickBot="1" x14ac:dyDescent="0.35">
      <c r="A60" s="134" t="s">
        <v>84</v>
      </c>
      <c r="B60" s="218">
        <f>B59*B58*B51</f>
        <v>0</v>
      </c>
      <c r="C60" s="214"/>
      <c r="D60" s="64"/>
      <c r="E60" s="577"/>
      <c r="F60" s="579"/>
      <c r="G60" s="579"/>
      <c r="H60" s="579"/>
      <c r="I60" s="579"/>
      <c r="J60" s="579"/>
      <c r="K60" s="579"/>
      <c r="L60" s="579"/>
      <c r="M60" s="579"/>
    </row>
    <row r="61" spans="1:13" ht="19.2" customHeight="1" thickTop="1" thickBot="1" x14ac:dyDescent="0.35">
      <c r="A61" s="132" t="s">
        <v>93</v>
      </c>
      <c r="B61" s="99">
        <f>B54+B57+B60</f>
        <v>0</v>
      </c>
      <c r="C61" s="215"/>
      <c r="D61" s="133"/>
      <c r="E61" s="391"/>
      <c r="F61" s="579"/>
      <c r="G61" s="579"/>
      <c r="H61" s="579"/>
      <c r="I61" s="579"/>
      <c r="J61" s="579"/>
      <c r="K61" s="579"/>
      <c r="L61" s="579"/>
      <c r="M61" s="579"/>
    </row>
    <row r="62" spans="1:13" ht="6" customHeight="1" thickTop="1" thickBot="1" x14ac:dyDescent="0.35">
      <c r="A62" s="70"/>
      <c r="B62" s="219"/>
      <c r="C62" s="70"/>
      <c r="D62" s="70"/>
      <c r="E62" s="70"/>
    </row>
    <row r="63" spans="1:13" ht="27" customHeight="1" thickBot="1" x14ac:dyDescent="0.35">
      <c r="A63" s="343" t="s">
        <v>100</v>
      </c>
      <c r="B63" s="344">
        <f>B61+B46+B24</f>
        <v>0</v>
      </c>
      <c r="C63" s="23"/>
      <c r="D63" s="23"/>
      <c r="E63" s="23"/>
    </row>
  </sheetData>
  <mergeCells count="4">
    <mergeCell ref="C26:E26"/>
    <mergeCell ref="C16:E16"/>
    <mergeCell ref="C3:E3"/>
    <mergeCell ref="C50:E50"/>
  </mergeCells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99852A-AC80-4196-ABC5-660B3F017B13}">
  <dimension ref="A1:M65"/>
  <sheetViews>
    <sheetView workbookViewId="0">
      <selection activeCell="B6" sqref="B6"/>
    </sheetView>
  </sheetViews>
  <sheetFormatPr defaultRowHeight="14.4" x14ac:dyDescent="0.3"/>
  <cols>
    <col min="1" max="1" width="50" customWidth="1"/>
    <col min="2" max="2" width="19.21875" bestFit="1" customWidth="1"/>
    <col min="3" max="5" width="9.5546875" bestFit="1" customWidth="1"/>
    <col min="6" max="9" width="15.5546875" customWidth="1"/>
    <col min="10" max="10" width="14.33203125" customWidth="1"/>
    <col min="11" max="14" width="15.5546875" customWidth="1"/>
  </cols>
  <sheetData>
    <row r="1" spans="1:13" ht="28.8" customHeight="1" thickBot="1" x14ac:dyDescent="0.35">
      <c r="A1" s="27" t="s">
        <v>118</v>
      </c>
      <c r="B1" s="26"/>
      <c r="C1" s="26"/>
      <c r="D1" s="26"/>
      <c r="E1" s="62"/>
      <c r="F1" s="587"/>
      <c r="G1" s="587"/>
      <c r="H1" s="587"/>
      <c r="I1" s="587"/>
      <c r="J1" s="587"/>
      <c r="K1" s="587"/>
      <c r="L1" s="587"/>
      <c r="M1" s="587"/>
    </row>
    <row r="2" spans="1:13" s="4" customFormat="1" ht="31.2" customHeight="1" thickBot="1" x14ac:dyDescent="0.3">
      <c r="A2" s="135" t="s">
        <v>47</v>
      </c>
      <c r="B2" s="137" t="s">
        <v>5</v>
      </c>
      <c r="C2" s="138" t="s">
        <v>2</v>
      </c>
      <c r="D2" s="139" t="s">
        <v>3</v>
      </c>
      <c r="E2" s="140" t="s">
        <v>4</v>
      </c>
      <c r="F2" s="578" t="s">
        <v>96</v>
      </c>
      <c r="G2" s="578" t="s">
        <v>180</v>
      </c>
      <c r="H2" s="578" t="s">
        <v>37</v>
      </c>
      <c r="I2" s="578" t="s">
        <v>38</v>
      </c>
      <c r="J2" s="578" t="s">
        <v>36</v>
      </c>
      <c r="K2" s="578" t="s">
        <v>183</v>
      </c>
      <c r="L2" s="578" t="s">
        <v>181</v>
      </c>
      <c r="M2" s="578" t="s">
        <v>182</v>
      </c>
    </row>
    <row r="3" spans="1:13" s="4" customFormat="1" ht="27" customHeight="1" thickBot="1" x14ac:dyDescent="0.3">
      <c r="A3" s="100" t="s">
        <v>146</v>
      </c>
      <c r="B3" s="326" t="s">
        <v>103</v>
      </c>
      <c r="C3" s="550" t="s">
        <v>102</v>
      </c>
      <c r="D3" s="551"/>
      <c r="E3" s="552"/>
      <c r="F3" s="1"/>
      <c r="G3" s="1"/>
      <c r="H3" s="1"/>
      <c r="I3" s="1"/>
      <c r="J3" s="1"/>
      <c r="K3" s="1"/>
      <c r="L3" s="1"/>
      <c r="M3" s="1"/>
    </row>
    <row r="4" spans="1:13" s="4" customFormat="1" ht="13.8" x14ac:dyDescent="0.25">
      <c r="A4" s="158" t="s">
        <v>48</v>
      </c>
      <c r="B4" s="178"/>
      <c r="C4" s="285">
        <v>3500</v>
      </c>
      <c r="D4" s="286">
        <v>4200</v>
      </c>
      <c r="E4" s="287">
        <v>5000</v>
      </c>
      <c r="F4" s="583" t="s">
        <v>185</v>
      </c>
      <c r="G4" s="583" t="s">
        <v>185</v>
      </c>
      <c r="H4" s="583" t="s">
        <v>185</v>
      </c>
      <c r="I4" s="583" t="s">
        <v>185</v>
      </c>
      <c r="J4" s="583" t="s">
        <v>185</v>
      </c>
      <c r="K4" s="583" t="s">
        <v>185</v>
      </c>
      <c r="L4" s="583" t="s">
        <v>185</v>
      </c>
      <c r="M4" s="583" t="s">
        <v>185</v>
      </c>
    </row>
    <row r="5" spans="1:13" s="4" customFormat="1" ht="13.8" x14ac:dyDescent="0.25">
      <c r="A5" s="590" t="s">
        <v>193</v>
      </c>
      <c r="B5" s="591">
        <f>PROCESSING_HOSTING!B40</f>
        <v>0</v>
      </c>
      <c r="C5" s="592"/>
      <c r="D5" s="593"/>
      <c r="E5" s="594"/>
      <c r="F5" s="583"/>
      <c r="G5" s="583"/>
      <c r="H5" s="583"/>
      <c r="I5" s="583"/>
      <c r="J5" s="583"/>
      <c r="K5" s="583"/>
      <c r="L5" s="583"/>
      <c r="M5" s="583"/>
    </row>
    <row r="6" spans="1:13" s="4" customFormat="1" ht="13.8" x14ac:dyDescent="0.25">
      <c r="A6" s="231" t="s">
        <v>54</v>
      </c>
      <c r="B6" s="502">
        <f>B5*B4</f>
        <v>0</v>
      </c>
      <c r="C6" s="164"/>
      <c r="D6" s="1"/>
      <c r="E6" s="141"/>
      <c r="F6" s="1"/>
      <c r="G6" s="1"/>
      <c r="H6" s="1"/>
      <c r="I6" s="1"/>
      <c r="J6" s="1"/>
      <c r="K6" s="1"/>
      <c r="L6" s="1"/>
      <c r="M6" s="1"/>
    </row>
    <row r="7" spans="1:13" s="4" customFormat="1" ht="13.8" x14ac:dyDescent="0.25">
      <c r="A7" s="42" t="s">
        <v>147</v>
      </c>
      <c r="B7" s="179"/>
      <c r="C7" s="165">
        <v>0.2</v>
      </c>
      <c r="D7" s="18">
        <v>0.3</v>
      </c>
      <c r="E7" s="142">
        <v>0.4</v>
      </c>
      <c r="F7" s="1"/>
      <c r="G7" s="1"/>
      <c r="H7" s="1"/>
      <c r="I7" s="1"/>
      <c r="J7" s="1"/>
      <c r="K7" s="1"/>
      <c r="L7" s="1"/>
      <c r="M7" s="1"/>
    </row>
    <row r="8" spans="1:13" s="4" customFormat="1" thickBot="1" x14ac:dyDescent="0.3">
      <c r="A8" s="232" t="s">
        <v>55</v>
      </c>
      <c r="B8" s="241">
        <f>(1-B7)*B6</f>
        <v>0</v>
      </c>
      <c r="C8" s="166"/>
      <c r="D8" s="143"/>
      <c r="E8" s="144"/>
      <c r="F8" s="1"/>
      <c r="G8" s="1"/>
      <c r="H8" s="1"/>
      <c r="I8" s="1"/>
      <c r="J8" s="1"/>
      <c r="K8" s="1"/>
      <c r="L8" s="1"/>
      <c r="M8" s="1"/>
    </row>
    <row r="9" spans="1:13" s="4" customFormat="1" ht="13.8" x14ac:dyDescent="0.25">
      <c r="A9" s="239" t="s">
        <v>64</v>
      </c>
      <c r="B9" s="240"/>
      <c r="C9" s="73">
        <v>40</v>
      </c>
      <c r="D9" s="281">
        <v>45</v>
      </c>
      <c r="E9" s="75">
        <v>50</v>
      </c>
      <c r="F9" s="583" t="s">
        <v>185</v>
      </c>
      <c r="G9" s="583" t="s">
        <v>185</v>
      </c>
      <c r="H9" s="583" t="s">
        <v>185</v>
      </c>
      <c r="I9" s="583" t="s">
        <v>185</v>
      </c>
      <c r="J9" s="583" t="s">
        <v>185</v>
      </c>
      <c r="K9" s="583" t="s">
        <v>185</v>
      </c>
      <c r="L9" s="583" t="s">
        <v>185</v>
      </c>
      <c r="M9" s="583" t="s">
        <v>185</v>
      </c>
    </row>
    <row r="10" spans="1:13" s="4" customFormat="1" ht="21" customHeight="1" thickBot="1" x14ac:dyDescent="0.3">
      <c r="A10" s="159" t="s">
        <v>153</v>
      </c>
      <c r="B10" s="181"/>
      <c r="C10" s="167">
        <v>35</v>
      </c>
      <c r="D10" s="156">
        <v>45</v>
      </c>
      <c r="E10" s="147">
        <v>65</v>
      </c>
      <c r="F10" s="1"/>
      <c r="G10" s="1"/>
      <c r="H10" s="1"/>
      <c r="I10" s="1"/>
      <c r="J10" s="1"/>
      <c r="K10" s="1"/>
      <c r="L10" s="1"/>
      <c r="M10" s="1"/>
    </row>
    <row r="11" spans="1:13" s="4" customFormat="1" ht="33.6" customHeight="1" thickTop="1" thickBot="1" x14ac:dyDescent="0.3">
      <c r="A11" s="160" t="s">
        <v>61</v>
      </c>
      <c r="B11" s="183">
        <f>IF(ISERROR((B8/B9)*B10),0,(B8/B9)*B10)</f>
        <v>0</v>
      </c>
      <c r="C11" s="168"/>
      <c r="D11" s="145"/>
      <c r="E11" s="146"/>
      <c r="F11" s="1"/>
      <c r="G11" s="1"/>
      <c r="H11" s="1"/>
      <c r="I11" s="1"/>
      <c r="J11" s="1"/>
      <c r="K11" s="1"/>
      <c r="L11" s="1"/>
      <c r="M11" s="1"/>
    </row>
    <row r="12" spans="1:13" s="4" customFormat="1" ht="13.8" x14ac:dyDescent="0.25">
      <c r="A12" s="158" t="s">
        <v>140</v>
      </c>
      <c r="B12" s="182"/>
      <c r="C12" s="169">
        <v>0.35</v>
      </c>
      <c r="D12" s="288">
        <v>0.4</v>
      </c>
      <c r="E12" s="148">
        <v>0.45</v>
      </c>
      <c r="F12" s="581"/>
      <c r="G12" s="581"/>
      <c r="H12" s="1"/>
      <c r="I12" s="1"/>
      <c r="J12" s="1"/>
      <c r="K12" s="1"/>
      <c r="L12" s="1"/>
      <c r="M12" s="1"/>
    </row>
    <row r="13" spans="1:13" s="4" customFormat="1" thickBot="1" x14ac:dyDescent="0.3">
      <c r="A13" s="232" t="s">
        <v>60</v>
      </c>
      <c r="B13" s="503">
        <f>B8*B12</f>
        <v>0</v>
      </c>
      <c r="C13" s="170"/>
      <c r="D13" s="143"/>
      <c r="E13" s="144"/>
      <c r="F13" s="1"/>
      <c r="G13" s="1"/>
      <c r="H13" s="1"/>
      <c r="I13" s="1"/>
      <c r="J13" s="1"/>
      <c r="K13" s="1"/>
      <c r="L13" s="1"/>
      <c r="M13" s="1"/>
    </row>
    <row r="14" spans="1:13" s="4" customFormat="1" ht="13.8" x14ac:dyDescent="0.25">
      <c r="A14" s="158" t="s">
        <v>62</v>
      </c>
      <c r="B14" s="180"/>
      <c r="C14" s="171">
        <v>45</v>
      </c>
      <c r="D14" s="149">
        <v>55</v>
      </c>
      <c r="E14" s="150">
        <v>60</v>
      </c>
      <c r="F14" s="583" t="s">
        <v>185</v>
      </c>
      <c r="G14" s="583" t="s">
        <v>185</v>
      </c>
      <c r="H14" s="583" t="s">
        <v>185</v>
      </c>
      <c r="I14" s="583" t="s">
        <v>185</v>
      </c>
      <c r="J14" s="583" t="s">
        <v>185</v>
      </c>
      <c r="K14" s="583" t="s">
        <v>185</v>
      </c>
      <c r="L14" s="583" t="s">
        <v>185</v>
      </c>
      <c r="M14" s="583" t="s">
        <v>185</v>
      </c>
    </row>
    <row r="15" spans="1:13" s="4" customFormat="1" thickBot="1" x14ac:dyDescent="0.3">
      <c r="A15" s="159" t="s">
        <v>152</v>
      </c>
      <c r="B15" s="181"/>
      <c r="C15" s="167">
        <v>250</v>
      </c>
      <c r="D15" s="156">
        <v>375</v>
      </c>
      <c r="E15" s="147">
        <v>450</v>
      </c>
      <c r="F15" s="1"/>
      <c r="G15" s="1"/>
      <c r="H15" s="1"/>
      <c r="I15" s="1"/>
      <c r="J15" s="1"/>
      <c r="K15" s="1"/>
      <c r="L15" s="1"/>
      <c r="M15" s="1"/>
    </row>
    <row r="16" spans="1:13" s="4" customFormat="1" ht="15" thickTop="1" thickBot="1" x14ac:dyDescent="0.3">
      <c r="A16" s="161" t="s">
        <v>63</v>
      </c>
      <c r="B16" s="183">
        <f>IF(ISERROR((B13/B14)*B15),0,(B13/B14)*B15)</f>
        <v>0</v>
      </c>
      <c r="C16" s="168"/>
      <c r="D16" s="151"/>
      <c r="E16" s="617"/>
    </row>
    <row r="17" spans="1:5" s="4" customFormat="1" ht="13.8" x14ac:dyDescent="0.25">
      <c r="A17" s="158" t="s">
        <v>141</v>
      </c>
      <c r="B17" s="184"/>
      <c r="C17" s="509">
        <v>0.03</v>
      </c>
      <c r="D17" s="289">
        <v>0.05</v>
      </c>
      <c r="E17" s="510">
        <v>7.0000000000000007E-2</v>
      </c>
    </row>
    <row r="18" spans="1:5" s="4" customFormat="1" thickBot="1" x14ac:dyDescent="0.3">
      <c r="A18" s="232" t="s">
        <v>65</v>
      </c>
      <c r="B18" s="505">
        <f>B13*(1-B17)</f>
        <v>0</v>
      </c>
      <c r="C18" s="170"/>
      <c r="D18" s="143"/>
      <c r="E18" s="144"/>
    </row>
    <row r="19" spans="1:5" s="4" customFormat="1" ht="13.8" x14ac:dyDescent="0.25">
      <c r="A19" s="158" t="s">
        <v>58</v>
      </c>
      <c r="B19" s="184"/>
      <c r="C19" s="172">
        <v>0.05</v>
      </c>
      <c r="D19" s="289">
        <v>0.1</v>
      </c>
      <c r="E19" s="153">
        <v>0.15</v>
      </c>
    </row>
    <row r="20" spans="1:5" s="4" customFormat="1" ht="13.8" x14ac:dyDescent="0.25">
      <c r="A20" s="231" t="s">
        <v>56</v>
      </c>
      <c r="B20" s="504">
        <f>B18*B19</f>
        <v>0</v>
      </c>
      <c r="C20" s="173"/>
      <c r="D20" s="17"/>
      <c r="E20" s="154"/>
    </row>
    <row r="21" spans="1:5" s="4" customFormat="1" ht="13.8" x14ac:dyDescent="0.25">
      <c r="A21" s="42" t="s">
        <v>66</v>
      </c>
      <c r="B21" s="52"/>
      <c r="C21" s="174">
        <v>30</v>
      </c>
      <c r="D21" s="19">
        <v>35</v>
      </c>
      <c r="E21" s="155">
        <v>40</v>
      </c>
    </row>
    <row r="22" spans="1:5" s="4" customFormat="1" thickBot="1" x14ac:dyDescent="0.3">
      <c r="A22" s="159" t="s">
        <v>67</v>
      </c>
      <c r="B22" s="181"/>
      <c r="C22" s="167">
        <v>250</v>
      </c>
      <c r="D22" s="156">
        <v>375</v>
      </c>
      <c r="E22" s="147">
        <v>450</v>
      </c>
    </row>
    <row r="23" spans="1:5" s="4" customFormat="1" ht="15" thickTop="1" thickBot="1" x14ac:dyDescent="0.3">
      <c r="A23" s="161" t="s">
        <v>68</v>
      </c>
      <c r="B23" s="183">
        <f>IF(ISERROR((B20/B21)*B22),,(B20/B21)*B22)</f>
        <v>0</v>
      </c>
      <c r="C23" s="175"/>
      <c r="D23" s="29"/>
      <c r="E23" s="30"/>
    </row>
    <row r="24" spans="1:5" s="4" customFormat="1" ht="13.8" x14ac:dyDescent="0.25">
      <c r="A24" s="162" t="s">
        <v>57</v>
      </c>
      <c r="B24" s="234"/>
      <c r="C24" s="235">
        <v>0.01</v>
      </c>
      <c r="D24" s="511">
        <v>0.03</v>
      </c>
      <c r="E24" s="618">
        <v>0.05</v>
      </c>
    </row>
    <row r="25" spans="1:5" s="4" customFormat="1" ht="13.8" x14ac:dyDescent="0.25">
      <c r="A25" s="233" t="s">
        <v>59</v>
      </c>
      <c r="B25" s="504">
        <f>B20*B24</f>
        <v>0</v>
      </c>
      <c r="C25" s="173"/>
      <c r="D25" s="17"/>
      <c r="E25" s="154"/>
    </row>
    <row r="26" spans="1:5" s="4" customFormat="1" ht="13.8" x14ac:dyDescent="0.25">
      <c r="A26" s="514" t="s">
        <v>167</v>
      </c>
      <c r="B26" s="517"/>
      <c r="C26" s="515">
        <v>10</v>
      </c>
      <c r="D26" s="516">
        <v>15</v>
      </c>
      <c r="E26" s="619">
        <v>20</v>
      </c>
    </row>
    <row r="27" spans="1:5" s="4" customFormat="1" thickBot="1" x14ac:dyDescent="0.3">
      <c r="A27" s="519" t="s">
        <v>166</v>
      </c>
      <c r="B27" s="527"/>
      <c r="C27" s="167">
        <v>35</v>
      </c>
      <c r="D27" s="156">
        <v>45</v>
      </c>
      <c r="E27" s="147">
        <v>65</v>
      </c>
    </row>
    <row r="28" spans="1:5" s="4" customFormat="1" ht="15" thickTop="1" thickBot="1" x14ac:dyDescent="0.3">
      <c r="A28" s="530" t="s">
        <v>170</v>
      </c>
      <c r="B28" s="531">
        <f>IF(ISERROR((B25/B26)*B27),,(B25/B26)*B27)</f>
        <v>0</v>
      </c>
      <c r="C28" s="532"/>
      <c r="D28" s="533"/>
      <c r="E28" s="534"/>
    </row>
    <row r="29" spans="1:5" s="4" customFormat="1" thickTop="1" x14ac:dyDescent="0.25">
      <c r="A29" s="126" t="s">
        <v>168</v>
      </c>
      <c r="B29" s="528"/>
      <c r="C29" s="520"/>
      <c r="D29" s="521"/>
      <c r="E29" s="529"/>
    </row>
    <row r="30" spans="1:5" s="4" customFormat="1" thickBot="1" x14ac:dyDescent="0.3">
      <c r="A30" s="522" t="s">
        <v>169</v>
      </c>
      <c r="B30" s="527"/>
      <c r="C30" s="523">
        <v>75</v>
      </c>
      <c r="D30" s="524">
        <v>125</v>
      </c>
      <c r="E30" s="620">
        <v>250</v>
      </c>
    </row>
    <row r="31" spans="1:5" s="4" customFormat="1" ht="15" thickTop="1" thickBot="1" x14ac:dyDescent="0.3">
      <c r="A31" s="526" t="s">
        <v>84</v>
      </c>
      <c r="B31" s="535">
        <f>B29*B30</f>
        <v>0</v>
      </c>
      <c r="C31" s="525"/>
      <c r="D31" s="488"/>
      <c r="E31" s="621"/>
    </row>
    <row r="32" spans="1:5" s="4" customFormat="1" ht="15" thickTop="1" thickBot="1" x14ac:dyDescent="0.3">
      <c r="A32" s="351" t="s">
        <v>87</v>
      </c>
      <c r="B32" s="97">
        <f>B28+B31</f>
        <v>0</v>
      </c>
      <c r="C32" s="352"/>
      <c r="D32" s="353"/>
      <c r="E32" s="518"/>
    </row>
    <row r="33" spans="1:11" s="4" customFormat="1" ht="13.8" x14ac:dyDescent="0.25">
      <c r="A33" s="163" t="s">
        <v>49</v>
      </c>
      <c r="B33" s="603"/>
      <c r="C33" s="604"/>
      <c r="D33" s="605"/>
      <c r="E33" s="606"/>
      <c r="F33" s="536"/>
      <c r="G33" s="536"/>
    </row>
    <row r="34" spans="1:11" s="4" customFormat="1" thickBot="1" x14ac:dyDescent="0.3">
      <c r="A34" s="159" t="s">
        <v>18</v>
      </c>
      <c r="B34" s="181"/>
      <c r="C34" s="176">
        <v>170</v>
      </c>
      <c r="D34" s="156">
        <v>175</v>
      </c>
      <c r="E34" s="157">
        <v>185</v>
      </c>
    </row>
    <row r="35" spans="1:11" s="4" customFormat="1" ht="15" thickTop="1" thickBot="1" x14ac:dyDescent="0.3">
      <c r="A35" s="248" t="s">
        <v>86</v>
      </c>
      <c r="B35" s="97">
        <f>B33*B34</f>
        <v>0</v>
      </c>
      <c r="C35" s="487"/>
      <c r="D35" s="488"/>
      <c r="E35" s="489"/>
    </row>
    <row r="36" spans="1:11" s="4" customFormat="1" ht="18" customHeight="1" thickTop="1" thickBot="1" x14ac:dyDescent="0.3">
      <c r="A36" s="354" t="s">
        <v>69</v>
      </c>
      <c r="B36" s="356">
        <f>B35+B32+B23+B16+B11</f>
        <v>0</v>
      </c>
      <c r="C36" s="485"/>
      <c r="D36" s="268"/>
      <c r="E36" s="486"/>
    </row>
    <row r="37" spans="1:11" s="4" customFormat="1" ht="19.8" customHeight="1" thickBot="1" x14ac:dyDescent="0.3">
      <c r="A37" s="355" t="s">
        <v>50</v>
      </c>
      <c r="B37" s="357"/>
      <c r="C37" s="493">
        <v>0.1</v>
      </c>
      <c r="D37" s="494">
        <v>0.15</v>
      </c>
      <c r="E37" s="495">
        <v>0.2</v>
      </c>
    </row>
    <row r="38" spans="1:11" s="4" customFormat="1" ht="15" thickTop="1" thickBot="1" x14ac:dyDescent="0.3">
      <c r="A38" s="247" t="s">
        <v>142</v>
      </c>
      <c r="B38" s="350">
        <f>B36*B37</f>
        <v>0</v>
      </c>
      <c r="C38" s="490"/>
      <c r="D38" s="491"/>
      <c r="E38" s="492"/>
    </row>
    <row r="39" spans="1:11" s="4" customFormat="1" ht="22.8" customHeight="1" thickTop="1" thickBot="1" x14ac:dyDescent="0.3">
      <c r="A39" s="245" t="s">
        <v>51</v>
      </c>
      <c r="B39" s="246">
        <f>B38+B36</f>
        <v>0</v>
      </c>
      <c r="C39" s="177"/>
      <c r="D39" s="3"/>
      <c r="E39" s="622"/>
      <c r="F39" s="22"/>
      <c r="G39" s="22"/>
      <c r="H39" s="22"/>
      <c r="I39" s="22"/>
      <c r="J39" s="22"/>
      <c r="K39" s="22"/>
    </row>
    <row r="40" spans="1:11" s="4" customFormat="1" ht="12.6" customHeight="1" thickTop="1" x14ac:dyDescent="0.25">
      <c r="A40" s="221"/>
      <c r="B40" s="220"/>
      <c r="C40" s="222"/>
      <c r="D40" s="223"/>
      <c r="E40" s="261"/>
    </row>
    <row r="41" spans="1:11" s="22" customFormat="1" ht="10.8" customHeight="1" thickBot="1" x14ac:dyDescent="0.3">
      <c r="A41" s="66"/>
      <c r="B41" s="67"/>
      <c r="C41" s="68"/>
      <c r="D41" s="68"/>
      <c r="E41" s="68"/>
      <c r="F41" s="4"/>
      <c r="G41" s="4"/>
      <c r="H41" s="4"/>
      <c r="I41" s="4"/>
      <c r="J41" s="4"/>
      <c r="K41" s="4"/>
    </row>
    <row r="42" spans="1:11" s="4" customFormat="1" ht="19.2" customHeight="1" thickBot="1" x14ac:dyDescent="0.35">
      <c r="A42" s="330" t="s">
        <v>70</v>
      </c>
      <c r="B42" s="359" t="s">
        <v>5</v>
      </c>
      <c r="C42" s="358" t="s">
        <v>2</v>
      </c>
      <c r="D42" s="101" t="s">
        <v>3</v>
      </c>
      <c r="E42" s="102" t="s">
        <v>4</v>
      </c>
      <c r="F42"/>
      <c r="G42"/>
      <c r="H42"/>
      <c r="I42"/>
      <c r="J42"/>
      <c r="K42"/>
    </row>
    <row r="43" spans="1:11" ht="31.5" customHeight="1" thickBot="1" x14ac:dyDescent="0.35">
      <c r="A43" s="188" t="s">
        <v>117</v>
      </c>
      <c r="B43" s="326" t="s">
        <v>103</v>
      </c>
      <c r="C43" s="553" t="s">
        <v>102</v>
      </c>
      <c r="D43" s="554"/>
      <c r="E43" s="555"/>
    </row>
    <row r="44" spans="1:11" ht="25.8" customHeight="1" x14ac:dyDescent="0.3">
      <c r="A44" s="119" t="s">
        <v>71</v>
      </c>
      <c r="B44" s="224">
        <f>B18</f>
        <v>0</v>
      </c>
      <c r="C44" s="90"/>
      <c r="D44" s="483"/>
      <c r="E44" s="484"/>
    </row>
    <row r="45" spans="1:11" ht="14.4" customHeight="1" x14ac:dyDescent="0.3">
      <c r="A45" s="6" t="s">
        <v>72</v>
      </c>
      <c r="B45" s="243">
        <f>IF(B4=0,0,B44/B4)</f>
        <v>0</v>
      </c>
      <c r="C45" s="92"/>
      <c r="D45" s="15"/>
      <c r="E45" s="611"/>
    </row>
    <row r="46" spans="1:11" ht="14.4" customHeight="1" thickBot="1" x14ac:dyDescent="0.35">
      <c r="A46" s="226" t="s">
        <v>73</v>
      </c>
      <c r="B46" s="227"/>
      <c r="C46" s="362">
        <v>185</v>
      </c>
      <c r="D46" s="363">
        <v>192</v>
      </c>
      <c r="E46" s="612">
        <v>200</v>
      </c>
    </row>
    <row r="47" spans="1:11" ht="14.4" customHeight="1" thickTop="1" x14ac:dyDescent="0.3">
      <c r="A47" s="229" t="s">
        <v>88</v>
      </c>
      <c r="B47" s="225">
        <f>B46*B45</f>
        <v>0</v>
      </c>
      <c r="C47" s="90"/>
      <c r="D47" s="189"/>
      <c r="E47" s="613"/>
    </row>
    <row r="48" spans="1:11" ht="14.4" customHeight="1" x14ac:dyDescent="0.3">
      <c r="A48" s="107" t="s">
        <v>80</v>
      </c>
      <c r="B48" s="244"/>
      <c r="C48" s="607"/>
      <c r="D48" s="608"/>
      <c r="E48" s="614"/>
    </row>
    <row r="49" spans="1:11" ht="14.4" customHeight="1" thickBot="1" x14ac:dyDescent="0.35">
      <c r="A49" s="480" t="s">
        <v>81</v>
      </c>
      <c r="B49" s="216"/>
      <c r="C49" s="211">
        <v>125</v>
      </c>
      <c r="D49" s="118">
        <v>150</v>
      </c>
      <c r="E49" s="124">
        <v>175</v>
      </c>
    </row>
    <row r="50" spans="1:11" ht="15.6" thickTop="1" thickBot="1" x14ac:dyDescent="0.35">
      <c r="A50" s="477" t="s">
        <v>171</v>
      </c>
      <c r="B50" s="99">
        <f>B48*B49</f>
        <v>0</v>
      </c>
      <c r="C50" s="481"/>
      <c r="D50" s="482"/>
      <c r="E50" s="615"/>
    </row>
    <row r="51" spans="1:11" ht="15" thickTop="1" x14ac:dyDescent="0.3">
      <c r="A51" s="221" t="s">
        <v>49</v>
      </c>
      <c r="B51" s="228"/>
      <c r="C51" s="360">
        <v>10</v>
      </c>
      <c r="D51" s="361">
        <v>20</v>
      </c>
      <c r="E51" s="476">
        <v>30</v>
      </c>
    </row>
    <row r="52" spans="1:11" ht="15" thickBot="1" x14ac:dyDescent="0.35">
      <c r="A52" s="480" t="s">
        <v>18</v>
      </c>
      <c r="B52" s="181"/>
      <c r="C52" s="176">
        <v>170</v>
      </c>
      <c r="D52" s="156">
        <v>175</v>
      </c>
      <c r="E52" s="157">
        <v>185</v>
      </c>
    </row>
    <row r="53" spans="1:11" ht="15.6" thickTop="1" thickBot="1" x14ac:dyDescent="0.35">
      <c r="A53" s="477" t="s">
        <v>86</v>
      </c>
      <c r="B53" s="99">
        <f>B51*B52</f>
        <v>0</v>
      </c>
      <c r="C53" s="478"/>
      <c r="D53" s="479"/>
      <c r="E53" s="616"/>
      <c r="F53" s="20"/>
      <c r="G53" s="20"/>
      <c r="H53" s="20"/>
      <c r="I53" s="20"/>
      <c r="J53" s="20"/>
      <c r="K53" s="20"/>
    </row>
    <row r="54" spans="1:11" ht="26.4" customHeight="1" thickTop="1" thickBot="1" x14ac:dyDescent="0.35">
      <c r="A54" s="498" t="s">
        <v>74</v>
      </c>
      <c r="B54" s="499">
        <f>B53+B47+B50</f>
        <v>0</v>
      </c>
      <c r="C54" s="500"/>
      <c r="D54" s="368"/>
      <c r="E54" s="374"/>
    </row>
    <row r="55" spans="1:11" ht="34.799999999999997" customHeight="1" thickTop="1" thickBot="1" x14ac:dyDescent="0.35">
      <c r="A55" s="496" t="s">
        <v>151</v>
      </c>
      <c r="B55" s="497">
        <f>B54+B39+B64</f>
        <v>0</v>
      </c>
      <c r="C55" s="389"/>
    </row>
    <row r="56" spans="1:11" ht="30" customHeight="1" thickTop="1" x14ac:dyDescent="0.3"/>
    <row r="57" spans="1:11" ht="15" thickBot="1" x14ac:dyDescent="0.35"/>
    <row r="58" spans="1:11" ht="28.2" thickBot="1" x14ac:dyDescent="0.35">
      <c r="A58" s="366" t="s">
        <v>52</v>
      </c>
      <c r="B58" s="332" t="s">
        <v>5</v>
      </c>
      <c r="C58" s="367" t="s">
        <v>2</v>
      </c>
      <c r="D58" s="186" t="s">
        <v>3</v>
      </c>
      <c r="E58" s="187" t="s">
        <v>4</v>
      </c>
    </row>
    <row r="59" spans="1:11" ht="27" thickBot="1" x14ac:dyDescent="0.35">
      <c r="A59" s="188" t="s">
        <v>178</v>
      </c>
      <c r="B59" s="326" t="s">
        <v>103</v>
      </c>
      <c r="C59" s="550" t="s">
        <v>102</v>
      </c>
      <c r="D59" s="551"/>
      <c r="E59" s="552"/>
    </row>
    <row r="60" spans="1:11" x14ac:dyDescent="0.3">
      <c r="A60" s="369" t="s">
        <v>145</v>
      </c>
      <c r="B60" s="242"/>
      <c r="C60" s="230"/>
      <c r="D60" s="1"/>
      <c r="E60" s="609"/>
    </row>
    <row r="61" spans="1:11" x14ac:dyDescent="0.3">
      <c r="A61" s="370" t="s">
        <v>148</v>
      </c>
      <c r="B61" s="237"/>
      <c r="C61" s="230"/>
      <c r="D61" s="1"/>
      <c r="E61" s="141"/>
    </row>
    <row r="62" spans="1:11" ht="15" thickBot="1" x14ac:dyDescent="0.35">
      <c r="A62" s="371" t="s">
        <v>143</v>
      </c>
      <c r="B62" s="181"/>
      <c r="C62" s="167">
        <v>250</v>
      </c>
      <c r="D62" s="156">
        <v>375</v>
      </c>
      <c r="E62" s="147">
        <v>450</v>
      </c>
    </row>
    <row r="63" spans="1:11" ht="15.6" thickTop="1" thickBot="1" x14ac:dyDescent="0.35">
      <c r="A63" s="372" t="s">
        <v>144</v>
      </c>
      <c r="B63" s="111">
        <f>B61*B62</f>
        <v>0</v>
      </c>
      <c r="C63" s="364"/>
      <c r="D63" s="365"/>
      <c r="E63" s="610"/>
    </row>
    <row r="64" spans="1:11" ht="15.6" thickTop="1" thickBot="1" x14ac:dyDescent="0.35">
      <c r="A64" s="373" t="s">
        <v>53</v>
      </c>
      <c r="B64" s="185">
        <f>B63+B60</f>
        <v>0</v>
      </c>
      <c r="C64" s="177"/>
      <c r="D64" s="368"/>
      <c r="E64" s="374"/>
    </row>
    <row r="65" ht="15" thickTop="1" x14ac:dyDescent="0.3"/>
  </sheetData>
  <mergeCells count="3">
    <mergeCell ref="C43:E43"/>
    <mergeCell ref="C3:E3"/>
    <mergeCell ref="C59:E59"/>
  </mergeCells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BA8C91E765D744BF902B33903F423D" ma:contentTypeVersion="11" ma:contentTypeDescription="Create a new document." ma:contentTypeScope="" ma:versionID="41cc33724a1445e4748ce667c8c5d879">
  <xsd:schema xmlns:xsd="http://www.w3.org/2001/XMLSchema" xmlns:xs="http://www.w3.org/2001/XMLSchema" xmlns:p="http://schemas.microsoft.com/office/2006/metadata/properties" xmlns:ns2="03da2341-3e60-4059-91ff-6ffb397126dd" xmlns:ns3="962e6287-435d-4583-9394-caa4b31590e7" targetNamespace="http://schemas.microsoft.com/office/2006/metadata/properties" ma:root="true" ma:fieldsID="22c594e879af58ec0910ff31710a2cb8" ns2:_="" ns3:_="">
    <xsd:import namespace="03da2341-3e60-4059-91ff-6ffb397126dd"/>
    <xsd:import namespace="962e6287-435d-4583-9394-caa4b31590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da2341-3e60-4059-91ff-6ffb397126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2e6287-435d-4583-9394-caa4b31590e7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97202AF-BABE-41A9-9B6E-C514097D4DDE}">
  <ds:schemaRefs>
    <ds:schemaRef ds:uri="http://purl.org/dc/dcmitype/"/>
    <ds:schemaRef ds:uri="962e6287-435d-4583-9394-caa4b31590e7"/>
    <ds:schemaRef ds:uri="03da2341-3e60-4059-91ff-6ffb397126dd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93F38A5-97A3-4243-8BED-C18DB3CA26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da2341-3e60-4059-91ff-6ffb397126dd"/>
    <ds:schemaRef ds:uri="962e6287-435d-4583-9394-caa4b31590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6F481A2-1B14-4457-8CB1-12426A75A38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Dashboard</vt:lpstr>
      <vt:lpstr>COLLECTION</vt:lpstr>
      <vt:lpstr>PROCESSING_HOSTING</vt:lpstr>
      <vt:lpstr>REVIEW_PRODUCTION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 obrien</dc:creator>
  <cp:lastModifiedBy>kate obrien</cp:lastModifiedBy>
  <dcterms:created xsi:type="dcterms:W3CDTF">2021-02-03T18:16:30Z</dcterms:created>
  <dcterms:modified xsi:type="dcterms:W3CDTF">2021-03-05T18:04:31Z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0x01010019BA8C91E765D744BF902B33903F423D</vt:lpwstr>
  </property>
</Properties>
</file>